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2" r:id="rId2"/>
    <sheet name="7.2.2020" sheetId="3" r:id="rId3"/>
    <sheet name="17.2.2020" sheetId="4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2" l="1"/>
  <c r="S16" i="2"/>
  <c r="Q16" i="2"/>
  <c r="P16" i="2"/>
  <c r="O16" i="2"/>
  <c r="N16" i="2"/>
  <c r="M16" i="2"/>
  <c r="L16" i="2"/>
  <c r="K16" i="2"/>
  <c r="J16" i="2"/>
  <c r="I16" i="2"/>
  <c r="H16" i="2"/>
  <c r="G16" i="2"/>
  <c r="F16" i="2"/>
  <c r="T16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T16" i="4"/>
  <c r="S16" i="4"/>
  <c r="Q16" i="4"/>
  <c r="P16" i="4"/>
  <c r="O16" i="4"/>
  <c r="N16" i="4"/>
  <c r="M16" i="4"/>
  <c r="L16" i="4"/>
  <c r="K16" i="4"/>
  <c r="J16" i="4"/>
  <c r="I16" i="4"/>
  <c r="H16" i="4"/>
  <c r="G16" i="4"/>
  <c r="F16" i="4"/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T19" i="3" s="1"/>
  <c r="T24" i="3" s="1"/>
  <c r="T29" i="3" s="1"/>
  <c r="S17" i="3"/>
  <c r="S19" i="3" s="1"/>
  <c r="S24" i="3" s="1"/>
  <c r="S29" i="3" s="1"/>
  <c r="Q17" i="3"/>
  <c r="P17" i="3"/>
  <c r="P19" i="3" s="1"/>
  <c r="P24" i="3" s="1"/>
  <c r="P29" i="3" s="1"/>
  <c r="O17" i="3"/>
  <c r="O19" i="3" s="1"/>
  <c r="O24" i="3" s="1"/>
  <c r="O29" i="3" s="1"/>
  <c r="N17" i="3"/>
  <c r="N19" i="3" s="1"/>
  <c r="N24" i="3" s="1"/>
  <c r="N29" i="3" s="1"/>
  <c r="M17" i="3"/>
  <c r="L17" i="3"/>
  <c r="L19" i="3" s="1"/>
  <c r="L24" i="3" s="1"/>
  <c r="L29" i="3" s="1"/>
  <c r="K17" i="3"/>
  <c r="K19" i="3" s="1"/>
  <c r="K24" i="3" s="1"/>
  <c r="K29" i="3" s="1"/>
  <c r="J17" i="3"/>
  <c r="J19" i="3" s="1"/>
  <c r="J24" i="3" s="1"/>
  <c r="J29" i="3" s="1"/>
  <c r="I17" i="3"/>
  <c r="I19" i="3" s="1"/>
  <c r="I24" i="3" s="1"/>
  <c r="I29" i="3" s="1"/>
  <c r="H17" i="3"/>
  <c r="H19" i="3" s="1"/>
  <c r="H24" i="3" s="1"/>
  <c r="H29" i="3" s="1"/>
  <c r="G17" i="3"/>
  <c r="G19" i="3" s="1"/>
  <c r="G24" i="3" s="1"/>
  <c r="G29" i="3" s="1"/>
  <c r="F17" i="3"/>
  <c r="F19" i="3" s="1"/>
  <c r="F24" i="3" s="1"/>
  <c r="F29" i="3" s="1"/>
  <c r="Q14" i="3"/>
  <c r="Q19" i="3" s="1"/>
  <c r="Q24" i="3" s="1"/>
  <c r="Q29" i="3" s="1"/>
  <c r="M14" i="3"/>
  <c r="M19" i="4" l="1"/>
  <c r="M24" i="4" s="1"/>
  <c r="R14" i="4"/>
  <c r="U14" i="4" s="1"/>
  <c r="R14" i="3"/>
  <c r="U14" i="3" s="1"/>
  <c r="M19" i="3"/>
  <c r="R19" i="3" s="1"/>
  <c r="U19" i="3" s="1"/>
  <c r="R19" i="4"/>
  <c r="U19" i="4" s="1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7" i="2"/>
  <c r="T19" i="2" s="1"/>
  <c r="T24" i="2" s="1"/>
  <c r="T29" i="2" s="1"/>
  <c r="S17" i="2"/>
  <c r="S19" i="2" s="1"/>
  <c r="S24" i="2" s="1"/>
  <c r="S29" i="2" s="1"/>
  <c r="Q17" i="2"/>
  <c r="P17" i="2"/>
  <c r="P19" i="2" s="1"/>
  <c r="P24" i="2" s="1"/>
  <c r="P29" i="2" s="1"/>
  <c r="O17" i="2"/>
  <c r="O19" i="2" s="1"/>
  <c r="O24" i="2" s="1"/>
  <c r="O29" i="2" s="1"/>
  <c r="N17" i="2"/>
  <c r="N19" i="2" s="1"/>
  <c r="N24" i="2" s="1"/>
  <c r="N29" i="2" s="1"/>
  <c r="M17" i="2"/>
  <c r="L17" i="2"/>
  <c r="L19" i="2" s="1"/>
  <c r="L24" i="2" s="1"/>
  <c r="L29" i="2" s="1"/>
  <c r="K17" i="2"/>
  <c r="K19" i="2" s="1"/>
  <c r="K24" i="2" s="1"/>
  <c r="K29" i="2" s="1"/>
  <c r="J17" i="2"/>
  <c r="J19" i="2" s="1"/>
  <c r="J24" i="2" s="1"/>
  <c r="J29" i="2" s="1"/>
  <c r="I17" i="2"/>
  <c r="I19" i="2" s="1"/>
  <c r="I24" i="2" s="1"/>
  <c r="I29" i="2" s="1"/>
  <c r="H17" i="2"/>
  <c r="H19" i="2" s="1"/>
  <c r="H24" i="2" s="1"/>
  <c r="H29" i="2" s="1"/>
  <c r="G17" i="2"/>
  <c r="G19" i="2" s="1"/>
  <c r="G24" i="2" s="1"/>
  <c r="G29" i="2" s="1"/>
  <c r="F17" i="2"/>
  <c r="F19" i="2" s="1"/>
  <c r="F24" i="2" s="1"/>
  <c r="F29" i="2" s="1"/>
  <c r="Q14" i="2"/>
  <c r="Q19" i="2" s="1"/>
  <c r="Q24" i="2" s="1"/>
  <c r="Q29" i="2" s="1"/>
  <c r="M14" i="2"/>
  <c r="R14" i="2" s="1"/>
  <c r="U14" i="2" s="1"/>
  <c r="M24" i="3" l="1"/>
  <c r="R24" i="3" s="1"/>
  <c r="U24" i="3" s="1"/>
  <c r="R24" i="4"/>
  <c r="U24" i="4" s="1"/>
  <c r="M29" i="4"/>
  <c r="R29" i="4" s="1"/>
  <c r="U29" i="4" s="1"/>
  <c r="M19" i="2"/>
  <c r="R19" i="2" s="1"/>
  <c r="U19" i="2" s="1"/>
  <c r="M24" i="2" l="1"/>
  <c r="M29" i="2" s="1"/>
  <c r="R29" i="2" s="1"/>
  <c r="U29" i="2" s="1"/>
  <c r="M29" i="3"/>
  <c r="R29" i="3" s="1"/>
  <c r="U29" i="3" s="1"/>
  <c r="R24" i="2"/>
  <c r="U24" i="2" s="1"/>
  <c r="Q27" i="1" l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7" i="1"/>
  <c r="P19" i="1" s="1"/>
  <c r="L17" i="1"/>
  <c r="L19" i="1" s="1"/>
  <c r="K17" i="1"/>
  <c r="K19" i="1" s="1"/>
  <c r="I17" i="1"/>
  <c r="H17" i="1"/>
  <c r="G17" i="1"/>
  <c r="F17" i="1"/>
  <c r="O17" i="1"/>
  <c r="O19" i="1" s="1"/>
  <c r="J17" i="1"/>
  <c r="T17" i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<sst xmlns="http://schemas.openxmlformats.org/spreadsheetml/2006/main" count="368" uniqueCount="81">
  <si>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</si>
  <si>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</si>
  <si>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</si>
  <si>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</si>
  <si>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</si>
  <si>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</si>
  <si>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</si>
  <si>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</si>
  <si>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</si>
  <si>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</si>
  <si>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</si>
  <si>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</si>
  <si>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</si>
  <si>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</si>
  <si>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</si>
  <si>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</si>
  <si>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</si>
  <si>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</si>
  <si>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</si>
  <si>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</si>
  <si>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</si>
  <si>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</si>
  <si>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</si>
  <si>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</si>
  <si>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</si>
  <si>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</si>
  <si>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</si>
  <si>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</si>
  <si>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</si>
  <si>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</si>
  <si>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</si>
  <si>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</si>
  <si>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</si>
  <si>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</si>
  <si>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</si>
  <si>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</si>
  <si>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</si>
  <si>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</si>
  <si>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</si>
  <si>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</si>
  <si>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</si>
  <si>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</si>
  <si>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</si>
  <si>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</si>
  <si>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</si>
  <si>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</si>
  <si>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</si>
  <si>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</si>
  <si>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</si>
  <si>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</si>
  <si>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</si>
  <si>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</si>
  <si>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</si>
  <si>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</si>
  <si>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</si>
  <si>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</si>
  <si>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</si>
  <si>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</si>
  <si>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</si>
  <si>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</si>
  <si>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</si>
  <si>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</si>
  <si>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</si>
  <si>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</si>
  <si>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</si>
  <si>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</si>
  <si>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</si>
  <si>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</si>
  <si>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</si>
  <si>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</si>
  <si>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</si>
  <si>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II/139</t>
  </si>
  <si>
    <t>Silnice II. Třídy</t>
  </si>
  <si>
    <t>II-S</t>
  </si>
  <si>
    <t>2-1780</t>
  </si>
  <si>
    <t>Smíšený (alfa z roku 2016 - 0,90)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</si>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</sst>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2" fillId="0" borderId="5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39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F8" sqref="F8:U8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41" t="s">
        <v>0</v>
      </c>
      <c r="C3" s="142"/>
      <c r="D3" s="147" t="s">
        <v>71</v>
      </c>
      <c r="E3" s="148"/>
      <c r="F3" s="161" t="s">
        <v>13</v>
      </c>
      <c r="G3" s="162"/>
      <c r="H3" s="162"/>
      <c r="I3" s="142"/>
      <c r="J3" s="169" t="s">
        <v>74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1"/>
    </row>
    <row r="4" spans="2:21" s="3" customFormat="1" ht="24" customHeight="1" x14ac:dyDescent="0.25">
      <c r="B4" s="5" t="s">
        <v>1</v>
      </c>
      <c r="C4" s="6"/>
      <c r="D4" s="149">
        <v>43840</v>
      </c>
      <c r="E4" s="150"/>
      <c r="F4" s="163" t="s">
        <v>14</v>
      </c>
      <c r="G4" s="164"/>
      <c r="H4" s="164"/>
      <c r="I4" s="165"/>
      <c r="J4" s="172" t="s">
        <v>63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</row>
    <row r="5" spans="2:21" s="3" customFormat="1" ht="24" customHeight="1" x14ac:dyDescent="0.25">
      <c r="B5" s="7" t="s">
        <v>2</v>
      </c>
      <c r="C5" s="8"/>
      <c r="D5" s="67" t="s">
        <v>78</v>
      </c>
      <c r="E5" s="68"/>
      <c r="F5" s="166" t="s">
        <v>15</v>
      </c>
      <c r="G5" s="167"/>
      <c r="H5" s="167"/>
      <c r="I5" s="168"/>
      <c r="J5" s="175" t="s">
        <v>79</v>
      </c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</row>
    <row r="6" spans="2:21" s="3" customFormat="1" ht="24" customHeight="1" thickBot="1" x14ac:dyDescent="0.3">
      <c r="B6" s="9" t="s">
        <v>3</v>
      </c>
      <c r="C6" s="10"/>
      <c r="D6" s="64" t="s">
        <v>64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61" t="s">
        <v>16</v>
      </c>
      <c r="G7" s="162"/>
      <c r="H7" s="162"/>
      <c r="I7" s="142"/>
      <c r="J7" s="178">
        <v>43843</v>
      </c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1"/>
    </row>
    <row r="8" spans="2:21" s="3" customFormat="1" ht="24" customHeight="1" x14ac:dyDescent="0.25">
      <c r="B8" s="18">
        <v>1</v>
      </c>
      <c r="C8" s="80" t="s">
        <v>6</v>
      </c>
      <c r="D8" s="81"/>
      <c r="E8" s="82"/>
      <c r="F8" s="95" t="s">
        <v>72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14">
        <v>2</v>
      </c>
      <c r="C9" s="77" t="s">
        <v>7</v>
      </c>
      <c r="D9" s="79"/>
      <c r="E9" s="13" t="s">
        <v>39</v>
      </c>
      <c r="F9" s="98" t="s">
        <v>69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14">
        <v>3</v>
      </c>
      <c r="C10" s="77" t="s">
        <v>8</v>
      </c>
      <c r="D10" s="78"/>
      <c r="E10" s="79"/>
      <c r="F10" s="101" t="s">
        <v>75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103"/>
    </row>
    <row r="11" spans="2:21" s="3" customFormat="1" ht="24" customHeight="1" thickBot="1" x14ac:dyDescent="0.3">
      <c r="B11" s="20">
        <v>4</v>
      </c>
      <c r="C11" s="74" t="s">
        <v>9</v>
      </c>
      <c r="D11" s="75"/>
      <c r="E11" s="76"/>
      <c r="F11" s="104" t="s">
        <v>73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06"/>
    </row>
    <row r="12" spans="2:21" s="3" customFormat="1" ht="18" customHeight="1" x14ac:dyDescent="0.25">
      <c r="B12" s="143"/>
      <c r="C12" s="131"/>
      <c r="D12" s="131"/>
      <c r="E12" s="132"/>
      <c r="F12" s="156" t="s">
        <v>19</v>
      </c>
      <c r="G12" s="157"/>
      <c r="H12" s="157"/>
      <c r="I12" s="157"/>
      <c r="J12" s="157"/>
      <c r="K12" s="157"/>
      <c r="L12" s="158"/>
      <c r="M12" s="29" t="s">
        <v>19</v>
      </c>
      <c r="N12" s="19" t="s">
        <v>21</v>
      </c>
      <c r="O12" s="156" t="s">
        <v>20</v>
      </c>
      <c r="P12" s="158"/>
      <c r="Q12" s="30" t="s">
        <v>20</v>
      </c>
      <c r="R12" s="28" t="s">
        <v>61</v>
      </c>
      <c r="S12" s="88" t="s">
        <v>17</v>
      </c>
      <c r="T12" s="88" t="s">
        <v>18</v>
      </c>
      <c r="U12" s="90" t="s">
        <v>70</v>
      </c>
    </row>
    <row r="13" spans="2:21" s="3" customFormat="1" ht="18" customHeight="1" x14ac:dyDescent="0.25">
      <c r="B13" s="144"/>
      <c r="C13" s="134"/>
      <c r="D13" s="134"/>
      <c r="E13" s="13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217</v>
      </c>
      <c r="G14" s="71">
        <v>61</v>
      </c>
      <c r="H14" s="71">
        <v>4</v>
      </c>
      <c r="I14" s="71">
        <v>9</v>
      </c>
      <c r="J14" s="71">
        <v>1</v>
      </c>
      <c r="K14" s="71">
        <v>1</v>
      </c>
      <c r="L14" s="71">
        <v>1</v>
      </c>
      <c r="M14" s="71">
        <f>SUM(F14:L15)</f>
        <v>294</v>
      </c>
      <c r="N14" s="71">
        <v>3</v>
      </c>
      <c r="O14" s="71">
        <v>27</v>
      </c>
      <c r="P14" s="71">
        <v>0</v>
      </c>
      <c r="Q14" s="71">
        <f>SUM(O14:P15)</f>
        <v>27</v>
      </c>
      <c r="R14" s="71">
        <f>SUM(M14,N14,Q14)</f>
        <v>324</v>
      </c>
      <c r="S14" s="72">
        <v>2255</v>
      </c>
      <c r="T14" s="71">
        <v>4</v>
      </c>
      <c r="U14" s="73">
        <f>SUM(R14:T15)</f>
        <v>2583</v>
      </c>
    </row>
    <row r="15" spans="2:21" s="4" customFormat="1" ht="24" customHeight="1" x14ac:dyDescent="0.25">
      <c r="B15" s="87"/>
      <c r="C15" s="85"/>
      <c r="D15" s="86"/>
      <c r="E15" s="26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22"/>
      <c r="C16" s="23"/>
      <c r="D16" s="27"/>
      <c r="E16" s="24" t="s">
        <v>65</v>
      </c>
      <c r="F16" s="52">
        <f>7.71+8.23+8.07+7.9+7.66+7.43+6.75+5.65</f>
        <v>59.400000000000006</v>
      </c>
      <c r="G16" s="52">
        <f t="shared" ref="G16:M16" si="0">7.71+8.23+8.07+7.9+7.66+7.43+6.75+5.65</f>
        <v>59.400000000000006</v>
      </c>
      <c r="H16" s="52">
        <f t="shared" si="0"/>
        <v>59.400000000000006</v>
      </c>
      <c r="I16" s="52">
        <f t="shared" si="0"/>
        <v>59.400000000000006</v>
      </c>
      <c r="J16" s="52">
        <f t="shared" si="0"/>
        <v>59.400000000000006</v>
      </c>
      <c r="K16" s="52">
        <f t="shared" si="0"/>
        <v>59.400000000000006</v>
      </c>
      <c r="L16" s="52">
        <f t="shared" si="0"/>
        <v>59.400000000000006</v>
      </c>
      <c r="M16" s="52">
        <f t="shared" si="0"/>
        <v>59.400000000000006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6.74+6.33+6.22+5.95+6.74+8.53+8.91+7.87</f>
        <v>57.29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55">
        <f t="shared" ref="F17:Q17" si="2">100/F16</f>
        <v>1.6835016835016834</v>
      </c>
      <c r="G17" s="55">
        <f t="shared" si="2"/>
        <v>1.6835016835016834</v>
      </c>
      <c r="H17" s="55">
        <f t="shared" si="2"/>
        <v>1.6835016835016834</v>
      </c>
      <c r="I17" s="55">
        <f t="shared" si="2"/>
        <v>1.6835016835016834</v>
      </c>
      <c r="J17" s="55">
        <f t="shared" si="2"/>
        <v>1.6835016835016834</v>
      </c>
      <c r="K17" s="55">
        <f t="shared" si="2"/>
        <v>1.6835016835016834</v>
      </c>
      <c r="L17" s="55">
        <f t="shared" si="2"/>
        <v>1.6835016835016834</v>
      </c>
      <c r="M17" s="55">
        <f t="shared" si="2"/>
        <v>1.6835016835016834</v>
      </c>
      <c r="N17" s="55">
        <f t="shared" si="2"/>
        <v>1.8615040953090094</v>
      </c>
      <c r="O17" s="55">
        <f t="shared" si="2"/>
        <v>1.8964536317087046</v>
      </c>
      <c r="P17" s="55">
        <f t="shared" si="2"/>
        <v>1.8964536317087046</v>
      </c>
      <c r="Q17" s="55">
        <f t="shared" si="2"/>
        <v>1.8964536317087046</v>
      </c>
      <c r="R17" s="179"/>
      <c r="S17" s="55">
        <f>100/S16</f>
        <v>1.7455053237912377</v>
      </c>
      <c r="T17" s="55">
        <f>100/T16</f>
        <v>1.8162005085361426</v>
      </c>
      <c r="U17" s="107"/>
    </row>
    <row r="18" spans="2:21" s="4" customFormat="1" ht="24" customHeight="1" x14ac:dyDescent="0.25">
      <c r="B18" s="87"/>
      <c r="C18" s="85"/>
      <c r="D18" s="93"/>
      <c r="E18" s="24" t="s">
        <v>22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79"/>
      <c r="S18" s="55"/>
      <c r="T18" s="55"/>
      <c r="U18" s="107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57">
        <f t="shared" ref="F19:P19" si="3">F14*F17</f>
        <v>365.3198653198653</v>
      </c>
      <c r="G19" s="57">
        <f t="shared" si="3"/>
        <v>102.69360269360268</v>
      </c>
      <c r="H19" s="57">
        <f t="shared" si="3"/>
        <v>6.7340067340067336</v>
      </c>
      <c r="I19" s="57">
        <f t="shared" si="3"/>
        <v>15.15151515151515</v>
      </c>
      <c r="J19" s="57">
        <f t="shared" si="3"/>
        <v>1.6835016835016834</v>
      </c>
      <c r="K19" s="57">
        <f t="shared" si="3"/>
        <v>1.6835016835016834</v>
      </c>
      <c r="L19" s="57">
        <f t="shared" si="3"/>
        <v>1.6835016835016834</v>
      </c>
      <c r="M19" s="57">
        <f t="shared" ref="M19" si="4">M14*M17</f>
        <v>494.94949494949492</v>
      </c>
      <c r="N19" s="57">
        <f t="shared" si="3"/>
        <v>5.584512285927028</v>
      </c>
      <c r="O19" s="57">
        <f t="shared" si="3"/>
        <v>51.204248056135022</v>
      </c>
      <c r="P19" s="57">
        <f t="shared" si="3"/>
        <v>0</v>
      </c>
      <c r="Q19" s="57">
        <f t="shared" ref="Q19" si="5">Q14*Q17</f>
        <v>51.204248056135022</v>
      </c>
      <c r="R19" s="180">
        <f>SUM(M19,N19,Q19)</f>
        <v>551.73825529155692</v>
      </c>
      <c r="S19" s="57">
        <f>S14*S17</f>
        <v>3936.1145051492408</v>
      </c>
      <c r="T19" s="57">
        <f>T14*T17</f>
        <v>7.2648020341445703</v>
      </c>
      <c r="U19" s="94">
        <f>SUM(R19:T20)</f>
        <v>4495.1175624749421</v>
      </c>
    </row>
    <row r="20" spans="2:21" s="4" customFormat="1" ht="24" customHeight="1" x14ac:dyDescent="0.25">
      <c r="B20" s="87"/>
      <c r="C20" s="85"/>
      <c r="D20" s="93"/>
      <c r="E20" s="26" t="s">
        <v>24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80"/>
      <c r="S20" s="57"/>
      <c r="T20" s="57"/>
      <c r="U20" s="94"/>
    </row>
    <row r="21" spans="2:21" s="4" customFormat="1" ht="24" customHeight="1" x14ac:dyDescent="0.25">
      <c r="B21" s="22"/>
      <c r="C21" s="23"/>
      <c r="D21" s="27"/>
      <c r="E21" s="24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123.2</v>
      </c>
      <c r="O21" s="51">
        <v>126.5</v>
      </c>
      <c r="P21" s="51">
        <v>126.5</v>
      </c>
      <c r="Q21" s="51">
        <v>126.5</v>
      </c>
      <c r="R21" s="51"/>
      <c r="S21" s="51">
        <v>120.4</v>
      </c>
      <c r="T21" s="51">
        <v>113.4</v>
      </c>
      <c r="U21" s="3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59">
        <f>100/F21</f>
        <v>0.81967213114754101</v>
      </c>
      <c r="G22" s="59">
        <f>100/G21</f>
        <v>0.81967213114754101</v>
      </c>
      <c r="H22" s="59">
        <f t="shared" ref="H22:T22" si="6">100/H21</f>
        <v>0.81967213114754101</v>
      </c>
      <c r="I22" s="59">
        <f t="shared" si="6"/>
        <v>0.81967213114754101</v>
      </c>
      <c r="J22" s="59">
        <f t="shared" si="6"/>
        <v>0.81967213114754101</v>
      </c>
      <c r="K22" s="59">
        <f t="shared" si="6"/>
        <v>0.81967213114754101</v>
      </c>
      <c r="L22" s="59">
        <f t="shared" si="6"/>
        <v>0.81967213114754101</v>
      </c>
      <c r="M22" s="59">
        <f t="shared" si="6"/>
        <v>0.81967213114754101</v>
      </c>
      <c r="N22" s="59">
        <f t="shared" si="6"/>
        <v>0.81168831168831168</v>
      </c>
      <c r="O22" s="59">
        <f t="shared" si="6"/>
        <v>0.79051383399209485</v>
      </c>
      <c r="P22" s="59">
        <f t="shared" si="6"/>
        <v>0.79051383399209485</v>
      </c>
      <c r="Q22" s="59">
        <f t="shared" si="6"/>
        <v>0.79051383399209485</v>
      </c>
      <c r="R22" s="181"/>
      <c r="S22" s="59">
        <f t="shared" si="6"/>
        <v>0.83056478405315615</v>
      </c>
      <c r="T22" s="59">
        <f t="shared" si="6"/>
        <v>0.88183421516754845</v>
      </c>
      <c r="U22" s="56"/>
    </row>
    <row r="23" spans="2:21" s="4" customFormat="1" ht="24" customHeight="1" x14ac:dyDescent="0.25">
      <c r="B23" s="87"/>
      <c r="C23" s="85"/>
      <c r="D23" s="93"/>
      <c r="E23" s="26" t="s">
        <v>22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181"/>
      <c r="S23" s="59"/>
      <c r="T23" s="59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58">
        <f>F19*F22</f>
        <v>299.44251255726664</v>
      </c>
      <c r="G24" s="58">
        <f>G19*G22</f>
        <v>84.175084175084166</v>
      </c>
      <c r="H24" s="58">
        <f t="shared" ref="H24:T24" si="7">H19*H22</f>
        <v>5.5196776508251917</v>
      </c>
      <c r="I24" s="58">
        <f t="shared" si="7"/>
        <v>12.41927471435668</v>
      </c>
      <c r="J24" s="58">
        <f t="shared" si="7"/>
        <v>1.3799194127062979</v>
      </c>
      <c r="K24" s="58">
        <f t="shared" si="7"/>
        <v>1.3799194127062979</v>
      </c>
      <c r="L24" s="58">
        <f t="shared" si="7"/>
        <v>1.3799194127062979</v>
      </c>
      <c r="M24" s="58">
        <f t="shared" ref="M24" si="8">M19*M22</f>
        <v>405.69630733565157</v>
      </c>
      <c r="N24" s="58">
        <f t="shared" si="7"/>
        <v>4.5328833489667435</v>
      </c>
      <c r="O24" s="58">
        <f t="shared" si="7"/>
        <v>40.477666447537565</v>
      </c>
      <c r="P24" s="58">
        <f t="shared" si="7"/>
        <v>0</v>
      </c>
      <c r="Q24" s="58">
        <f t="shared" ref="Q24" si="9">Q19*Q22</f>
        <v>40.477666447537565</v>
      </c>
      <c r="R24" s="182">
        <f>SUM(M24,N24,Q24)</f>
        <v>450.70685713215585</v>
      </c>
      <c r="S24" s="58">
        <f t="shared" si="7"/>
        <v>3269.198093977775</v>
      </c>
      <c r="T24" s="58">
        <f t="shared" si="7"/>
        <v>6.4063510001274864</v>
      </c>
      <c r="U24" s="108">
        <f>SUM(R24:T25)</f>
        <v>3726.3113021100585</v>
      </c>
    </row>
    <row r="25" spans="2:21" s="4" customFormat="1" ht="24" customHeight="1" x14ac:dyDescent="0.25">
      <c r="B25" s="87"/>
      <c r="C25" s="85"/>
      <c r="D25" s="93"/>
      <c r="E25" s="26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182"/>
      <c r="S25" s="58"/>
      <c r="T25" s="58"/>
      <c r="U25" s="108"/>
    </row>
    <row r="26" spans="2:21" s="4" customFormat="1" ht="24" customHeight="1" x14ac:dyDescent="0.25">
      <c r="B26" s="22"/>
      <c r="C26" s="23"/>
      <c r="D26" s="27"/>
      <c r="E26" s="24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86.9</v>
      </c>
      <c r="T26" s="52">
        <v>19.600000000000001</v>
      </c>
      <c r="U26" s="31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1.2578616352201257</v>
      </c>
      <c r="G27" s="59">
        <f t="shared" ref="G27:T27" si="10">100/G26</f>
        <v>1.2578616352201257</v>
      </c>
      <c r="H27" s="59">
        <f t="shared" si="10"/>
        <v>1.2578616352201257</v>
      </c>
      <c r="I27" s="59">
        <f t="shared" si="10"/>
        <v>1.2578616352201257</v>
      </c>
      <c r="J27" s="59">
        <f t="shared" si="10"/>
        <v>1.2578616352201257</v>
      </c>
      <c r="K27" s="59">
        <f t="shared" si="10"/>
        <v>1.2578616352201257</v>
      </c>
      <c r="L27" s="59">
        <f t="shared" si="10"/>
        <v>1.2578616352201257</v>
      </c>
      <c r="M27" s="59">
        <f t="shared" si="10"/>
        <v>1.2578616352201257</v>
      </c>
      <c r="N27" s="59">
        <f t="shared" si="10"/>
        <v>1.1961722488038278</v>
      </c>
      <c r="O27" s="59">
        <f t="shared" si="10"/>
        <v>1.1723329425556859</v>
      </c>
      <c r="P27" s="59">
        <f t="shared" si="10"/>
        <v>1.1723329425556859</v>
      </c>
      <c r="Q27" s="59">
        <f t="shared" si="10"/>
        <v>1.1723329425556859</v>
      </c>
      <c r="R27" s="59"/>
      <c r="S27" s="59">
        <f t="shared" si="10"/>
        <v>1.1507479861910241</v>
      </c>
      <c r="T27" s="59">
        <f t="shared" si="10"/>
        <v>5.1020408163265305</v>
      </c>
      <c r="U27" s="56"/>
    </row>
    <row r="28" spans="2:21" s="4" customFormat="1" ht="24" customHeight="1" x14ac:dyDescent="0.25">
      <c r="B28" s="87"/>
      <c r="C28" s="85"/>
      <c r="D28" s="93"/>
      <c r="E28" s="26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9">
        <f>F24*F27</f>
        <v>376.65724849970644</v>
      </c>
      <c r="G29" s="109">
        <f t="shared" ref="G29:T29" si="11">G24*G27</f>
        <v>105.8806090252631</v>
      </c>
      <c r="H29" s="109">
        <f t="shared" si="11"/>
        <v>6.9429907557549582</v>
      </c>
      <c r="I29" s="109">
        <f t="shared" si="11"/>
        <v>15.621729200448653</v>
      </c>
      <c r="J29" s="109">
        <f t="shared" si="11"/>
        <v>1.7357476889387395</v>
      </c>
      <c r="K29" s="109">
        <f t="shared" si="11"/>
        <v>1.7357476889387395</v>
      </c>
      <c r="L29" s="109">
        <f t="shared" si="11"/>
        <v>1.7357476889387395</v>
      </c>
      <c r="M29" s="109">
        <f t="shared" ref="M29" si="12">M24*M27</f>
        <v>510.30982054798937</v>
      </c>
      <c r="N29" s="109">
        <f t="shared" si="11"/>
        <v>5.4221092690989758</v>
      </c>
      <c r="O29" s="109">
        <f t="shared" si="11"/>
        <v>47.45330181422927</v>
      </c>
      <c r="P29" s="109">
        <f t="shared" si="11"/>
        <v>0</v>
      </c>
      <c r="Q29" s="109">
        <f t="shared" ref="Q29" si="13">Q24*Q27</f>
        <v>47.45330181422927</v>
      </c>
      <c r="R29" s="183">
        <f>SUM(M29,N29,Q29)</f>
        <v>563.18523163131761</v>
      </c>
      <c r="S29" s="109">
        <f t="shared" si="11"/>
        <v>3762.023123104459</v>
      </c>
      <c r="T29" s="109">
        <f t="shared" si="11"/>
        <v>32.685464286364727</v>
      </c>
      <c r="U29" s="110">
        <f>SUM(R29:T30)</f>
        <v>4357.8938190221415</v>
      </c>
    </row>
    <row r="30" spans="2:21" s="4" customFormat="1" ht="24" customHeight="1" x14ac:dyDescent="0.25">
      <c r="B30" s="87"/>
      <c r="C30" s="85"/>
      <c r="D30" s="93"/>
      <c r="E30" s="26" t="s">
        <v>24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83"/>
      <c r="S30" s="109"/>
      <c r="T30" s="109"/>
      <c r="U30" s="110"/>
    </row>
    <row r="31" spans="2:21" s="4" customFormat="1" ht="24" customHeight="1" x14ac:dyDescent="0.25">
      <c r="B31" s="87">
        <v>12</v>
      </c>
      <c r="C31" s="83" t="s">
        <v>30</v>
      </c>
      <c r="D31" s="84"/>
      <c r="E31" s="121" t="s">
        <v>31</v>
      </c>
      <c r="F31" s="123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</row>
    <row r="32" spans="2:21" s="4" customFormat="1" ht="24" customHeight="1" thickBot="1" x14ac:dyDescent="0.3">
      <c r="B32" s="118"/>
      <c r="C32" s="119"/>
      <c r="D32" s="120"/>
      <c r="E32" s="122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</row>
    <row r="33" spans="2:21" s="4" customFormat="1" ht="24" customHeight="1" x14ac:dyDescent="0.25">
      <c r="B33" s="111">
        <v>13</v>
      </c>
      <c r="C33" s="112" t="s">
        <v>32</v>
      </c>
      <c r="D33" s="113"/>
      <c r="E33" s="19" t="s">
        <v>46</v>
      </c>
      <c r="F33" s="114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4"/>
      <c r="T33" s="114"/>
      <c r="U33" s="116"/>
    </row>
    <row r="34" spans="2:21" s="4" customFormat="1" ht="24" customHeight="1" x14ac:dyDescent="0.25">
      <c r="B34" s="87"/>
      <c r="C34" s="85"/>
      <c r="D34" s="86"/>
      <c r="E34" s="13" t="s">
        <v>22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7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7"/>
    </row>
    <row r="36" spans="2:21" s="4" customFormat="1" ht="24" customHeight="1" thickBot="1" x14ac:dyDescent="0.3">
      <c r="B36" s="118"/>
      <c r="C36" s="119"/>
      <c r="D36" s="120"/>
      <c r="E36" s="21" t="s">
        <v>12</v>
      </c>
      <c r="F36" s="129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29"/>
      <c r="T36" s="129"/>
      <c r="U36" s="151"/>
    </row>
    <row r="37" spans="2:21" s="4" customFormat="1" ht="24" customHeight="1" x14ac:dyDescent="0.25">
      <c r="B37" s="111">
        <v>15</v>
      </c>
      <c r="C37" s="112" t="s">
        <v>34</v>
      </c>
      <c r="D37" s="113"/>
      <c r="E37" s="19" t="s">
        <v>48</v>
      </c>
      <c r="F37" s="130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16"/>
    </row>
    <row r="38" spans="2:21" s="4" customFormat="1" ht="24" customHeight="1" x14ac:dyDescent="0.25">
      <c r="B38" s="87"/>
      <c r="C38" s="85"/>
      <c r="D38" s="86"/>
      <c r="E38" s="13" t="s">
        <v>22</v>
      </c>
      <c r="F38" s="133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  <c r="U38" s="117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59"/>
      <c r="U39" s="117"/>
    </row>
    <row r="40" spans="2:21" s="4" customFormat="1" ht="24" customHeight="1" thickBot="1" x14ac:dyDescent="0.3">
      <c r="B40" s="118"/>
      <c r="C40" s="119"/>
      <c r="D40" s="120"/>
      <c r="E40" s="21" t="s">
        <v>36</v>
      </c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60"/>
      <c r="U40" s="151"/>
    </row>
    <row r="41" spans="2:21" s="4" customFormat="1" ht="24" customHeight="1" x14ac:dyDescent="0.25">
      <c r="B41" s="152">
        <v>17</v>
      </c>
      <c r="C41" s="153" t="s">
        <v>37</v>
      </c>
      <c r="D41" s="154"/>
      <c r="E41" s="17" t="s">
        <v>50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2"/>
      <c r="U41" s="155"/>
    </row>
    <row r="42" spans="2:21" s="4" customFormat="1" ht="24" customHeight="1" x14ac:dyDescent="0.25">
      <c r="B42" s="87"/>
      <c r="C42" s="85"/>
      <c r="D42" s="86"/>
      <c r="E42" s="13" t="s">
        <v>22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  <c r="U42" s="117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23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59"/>
      <c r="U43" s="117"/>
    </row>
    <row r="44" spans="2:21" s="4" customFormat="1" ht="24" customHeight="1" thickBot="1" x14ac:dyDescent="0.3">
      <c r="B44" s="118"/>
      <c r="C44" s="119"/>
      <c r="D44" s="120"/>
      <c r="E44" s="21" t="s">
        <v>36</v>
      </c>
      <c r="F44" s="126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60"/>
      <c r="U44" s="151"/>
    </row>
    <row r="45" spans="2:21" s="4" customFormat="1" ht="15" customHeight="1" x14ac:dyDescent="0.25">
      <c r="B45" s="136" t="s">
        <v>5</v>
      </c>
      <c r="C45" s="137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6"/>
    </row>
    <row r="46" spans="2:21" s="4" customFormat="1" ht="48" customHeight="1" thickBot="1" x14ac:dyDescent="0.3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</row>
  </sheetData>
  <mergeCells count="214"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41" t="s">
        <v>0</v>
      </c>
      <c r="C3" s="142"/>
      <c r="D3" s="147" t="s">
        <v>71</v>
      </c>
      <c r="E3" s="148"/>
      <c r="F3" s="161" t="s">
        <v>13</v>
      </c>
      <c r="G3" s="162"/>
      <c r="H3" s="162"/>
      <c r="I3" s="142"/>
      <c r="J3" s="169" t="s">
        <v>74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1"/>
    </row>
    <row r="4" spans="2:21" s="3" customFormat="1" ht="24" customHeight="1" x14ac:dyDescent="0.25">
      <c r="B4" s="5" t="s">
        <v>1</v>
      </c>
      <c r="C4" s="6"/>
      <c r="D4" s="149">
        <v>43850</v>
      </c>
      <c r="E4" s="150"/>
      <c r="F4" s="163" t="s">
        <v>14</v>
      </c>
      <c r="G4" s="164"/>
      <c r="H4" s="164"/>
      <c r="I4" s="165"/>
      <c r="J4" s="172" t="s">
        <v>76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</row>
    <row r="5" spans="2:21" s="3" customFormat="1" ht="24" customHeight="1" x14ac:dyDescent="0.25">
      <c r="B5" s="7" t="s">
        <v>2</v>
      </c>
      <c r="C5" s="8"/>
      <c r="D5" s="67" t="s">
        <v>78</v>
      </c>
      <c r="E5" s="68"/>
      <c r="F5" s="166" t="s">
        <v>15</v>
      </c>
      <c r="G5" s="167"/>
      <c r="H5" s="167"/>
      <c r="I5" s="168"/>
      <c r="J5" s="175" t="s">
        <v>79</v>
      </c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</row>
    <row r="6" spans="2:21" s="3" customFormat="1" ht="24" customHeight="1" thickBot="1" x14ac:dyDescent="0.3">
      <c r="B6" s="9" t="s">
        <v>3</v>
      </c>
      <c r="C6" s="10"/>
      <c r="D6" s="64" t="s">
        <v>64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61" t="s">
        <v>16</v>
      </c>
      <c r="G7" s="162"/>
      <c r="H7" s="162"/>
      <c r="I7" s="142"/>
      <c r="J7" s="178">
        <v>43852</v>
      </c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1"/>
    </row>
    <row r="8" spans="2:21" s="3" customFormat="1" ht="24" customHeight="1" x14ac:dyDescent="0.25">
      <c r="B8" s="40">
        <v>1</v>
      </c>
      <c r="C8" s="80" t="s">
        <v>6</v>
      </c>
      <c r="D8" s="81"/>
      <c r="E8" s="82"/>
      <c r="F8" s="95" t="s">
        <v>72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34">
        <v>2</v>
      </c>
      <c r="C9" s="77" t="s">
        <v>7</v>
      </c>
      <c r="D9" s="79"/>
      <c r="E9" s="13" t="s">
        <v>39</v>
      </c>
      <c r="F9" s="98" t="s">
        <v>69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34">
        <v>3</v>
      </c>
      <c r="C10" s="77" t="s">
        <v>8</v>
      </c>
      <c r="D10" s="78"/>
      <c r="E10" s="79"/>
      <c r="F10" s="101" t="s">
        <v>75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103"/>
    </row>
    <row r="11" spans="2:21" s="3" customFormat="1" ht="24" customHeight="1" thickBot="1" x14ac:dyDescent="0.3">
      <c r="B11" s="35">
        <v>4</v>
      </c>
      <c r="C11" s="74" t="s">
        <v>9</v>
      </c>
      <c r="D11" s="75"/>
      <c r="E11" s="76"/>
      <c r="F11" s="104" t="s">
        <v>73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06"/>
    </row>
    <row r="12" spans="2:21" s="3" customFormat="1" ht="18" customHeight="1" x14ac:dyDescent="0.25">
      <c r="B12" s="143"/>
      <c r="C12" s="131"/>
      <c r="D12" s="131"/>
      <c r="E12" s="132"/>
      <c r="F12" s="156" t="s">
        <v>19</v>
      </c>
      <c r="G12" s="157"/>
      <c r="H12" s="157"/>
      <c r="I12" s="157"/>
      <c r="J12" s="157"/>
      <c r="K12" s="157"/>
      <c r="L12" s="158"/>
      <c r="M12" s="39" t="s">
        <v>19</v>
      </c>
      <c r="N12" s="19" t="s">
        <v>21</v>
      </c>
      <c r="O12" s="156" t="s">
        <v>20</v>
      </c>
      <c r="P12" s="158"/>
      <c r="Q12" s="38" t="s">
        <v>20</v>
      </c>
      <c r="R12" s="37" t="s">
        <v>61</v>
      </c>
      <c r="S12" s="88" t="s">
        <v>17</v>
      </c>
      <c r="T12" s="88" t="s">
        <v>18</v>
      </c>
      <c r="U12" s="90" t="s">
        <v>70</v>
      </c>
    </row>
    <row r="13" spans="2:21" s="3" customFormat="1" ht="18" customHeight="1" x14ac:dyDescent="0.25">
      <c r="B13" s="144"/>
      <c r="C13" s="134"/>
      <c r="D13" s="134"/>
      <c r="E13" s="13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241</v>
      </c>
      <c r="G14" s="71">
        <v>54</v>
      </c>
      <c r="H14" s="71">
        <v>3</v>
      </c>
      <c r="I14" s="71">
        <v>6</v>
      </c>
      <c r="J14" s="71">
        <v>0</v>
      </c>
      <c r="K14" s="71">
        <v>1</v>
      </c>
      <c r="L14" s="71">
        <v>0</v>
      </c>
      <c r="M14" s="71">
        <f>SUM(F14:L15)</f>
        <v>305</v>
      </c>
      <c r="N14" s="71">
        <v>7</v>
      </c>
      <c r="O14" s="71">
        <v>22</v>
      </c>
      <c r="P14" s="71">
        <v>0</v>
      </c>
      <c r="Q14" s="71">
        <f>SUM(O14:P15)</f>
        <v>22</v>
      </c>
      <c r="R14" s="71">
        <f>SUM(M14,N14,Q14)</f>
        <v>334</v>
      </c>
      <c r="S14" s="72">
        <v>2023</v>
      </c>
      <c r="T14" s="71">
        <v>0</v>
      </c>
      <c r="U14" s="73">
        <f>SUM(R14:T15)</f>
        <v>2357</v>
      </c>
    </row>
    <row r="15" spans="2:21" s="4" customFormat="1" ht="24" customHeight="1" x14ac:dyDescent="0.25">
      <c r="B15" s="87"/>
      <c r="C15" s="85"/>
      <c r="D15" s="86"/>
      <c r="E15" s="33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34"/>
      <c r="C16" s="36"/>
      <c r="D16" s="27"/>
      <c r="E16" s="41" t="s">
        <v>65</v>
      </c>
      <c r="F16" s="52">
        <f>7.71+8.23+8.07+7.9+7.66+7.43+6.75+5.65</f>
        <v>59.400000000000006</v>
      </c>
      <c r="G16" s="52">
        <f t="shared" ref="G16:M16" si="0">7.71+8.23+8.07+7.9+7.66+7.43+6.75+5.65</f>
        <v>59.400000000000006</v>
      </c>
      <c r="H16" s="52">
        <f t="shared" si="0"/>
        <v>59.400000000000006</v>
      </c>
      <c r="I16" s="52">
        <f t="shared" si="0"/>
        <v>59.400000000000006</v>
      </c>
      <c r="J16" s="52">
        <f t="shared" si="0"/>
        <v>59.400000000000006</v>
      </c>
      <c r="K16" s="52">
        <f t="shared" si="0"/>
        <v>59.400000000000006</v>
      </c>
      <c r="L16" s="52">
        <f t="shared" si="0"/>
        <v>59.400000000000006</v>
      </c>
      <c r="M16" s="52">
        <f t="shared" si="0"/>
        <v>59.400000000000006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6.74+6.33+6.22+5.95+6.74+8.53+8.91+7.87</f>
        <v>57.29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55">
        <f t="shared" ref="F17:Q17" si="2">100/F16</f>
        <v>1.6835016835016834</v>
      </c>
      <c r="G17" s="55">
        <f t="shared" si="2"/>
        <v>1.6835016835016834</v>
      </c>
      <c r="H17" s="55">
        <f t="shared" si="2"/>
        <v>1.6835016835016834</v>
      </c>
      <c r="I17" s="55">
        <f t="shared" si="2"/>
        <v>1.6835016835016834</v>
      </c>
      <c r="J17" s="55">
        <f t="shared" si="2"/>
        <v>1.6835016835016834</v>
      </c>
      <c r="K17" s="55">
        <f t="shared" si="2"/>
        <v>1.6835016835016834</v>
      </c>
      <c r="L17" s="55">
        <f t="shared" si="2"/>
        <v>1.6835016835016834</v>
      </c>
      <c r="M17" s="55">
        <f t="shared" si="2"/>
        <v>1.6835016835016834</v>
      </c>
      <c r="N17" s="55">
        <f t="shared" si="2"/>
        <v>1.8615040953090094</v>
      </c>
      <c r="O17" s="55">
        <f t="shared" si="2"/>
        <v>1.8964536317087046</v>
      </c>
      <c r="P17" s="55">
        <f t="shared" si="2"/>
        <v>1.8964536317087046</v>
      </c>
      <c r="Q17" s="55">
        <f t="shared" si="2"/>
        <v>1.8964536317087046</v>
      </c>
      <c r="R17" s="179"/>
      <c r="S17" s="55">
        <f>100/S16</f>
        <v>1.7455053237912377</v>
      </c>
      <c r="T17" s="55">
        <f>100/T16</f>
        <v>1.8162005085361426</v>
      </c>
      <c r="U17" s="107"/>
    </row>
    <row r="18" spans="2:21" s="4" customFormat="1" ht="24" customHeight="1" x14ac:dyDescent="0.25">
      <c r="B18" s="87"/>
      <c r="C18" s="85"/>
      <c r="D18" s="93"/>
      <c r="E18" s="41" t="s">
        <v>22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79"/>
      <c r="S18" s="55"/>
      <c r="T18" s="55"/>
      <c r="U18" s="107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57">
        <f t="shared" ref="F19:Q19" si="3">F14*F17</f>
        <v>405.72390572390572</v>
      </c>
      <c r="G19" s="57">
        <f t="shared" si="3"/>
        <v>90.909090909090907</v>
      </c>
      <c r="H19" s="57">
        <f t="shared" si="3"/>
        <v>5.0505050505050502</v>
      </c>
      <c r="I19" s="57">
        <f t="shared" si="3"/>
        <v>10.1010101010101</v>
      </c>
      <c r="J19" s="57">
        <f t="shared" si="3"/>
        <v>0</v>
      </c>
      <c r="K19" s="57">
        <f t="shared" si="3"/>
        <v>1.6835016835016834</v>
      </c>
      <c r="L19" s="57">
        <f t="shared" si="3"/>
        <v>0</v>
      </c>
      <c r="M19" s="57">
        <f t="shared" si="3"/>
        <v>513.4680134680134</v>
      </c>
      <c r="N19" s="57">
        <f t="shared" si="3"/>
        <v>13.030528667163066</v>
      </c>
      <c r="O19" s="57">
        <f t="shared" si="3"/>
        <v>41.721979897591503</v>
      </c>
      <c r="P19" s="57">
        <f t="shared" si="3"/>
        <v>0</v>
      </c>
      <c r="Q19" s="57">
        <f t="shared" si="3"/>
        <v>41.721979897591503</v>
      </c>
      <c r="R19" s="180">
        <f>SUM(M19,N19,Q19)</f>
        <v>568.22052203276792</v>
      </c>
      <c r="S19" s="57">
        <f>S14*S17</f>
        <v>3531.1572700296738</v>
      </c>
      <c r="T19" s="57">
        <f>T14*T17</f>
        <v>0</v>
      </c>
      <c r="U19" s="94">
        <f>SUM(R19:T20)</f>
        <v>4099.3777920624416</v>
      </c>
    </row>
    <row r="20" spans="2:21" s="4" customFormat="1" ht="24" customHeight="1" x14ac:dyDescent="0.25">
      <c r="B20" s="87"/>
      <c r="C20" s="85"/>
      <c r="D20" s="93"/>
      <c r="E20" s="33" t="s">
        <v>24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80"/>
      <c r="S20" s="57"/>
      <c r="T20" s="57"/>
      <c r="U20" s="94"/>
    </row>
    <row r="21" spans="2:21" s="4" customFormat="1" ht="24" customHeight="1" x14ac:dyDescent="0.25">
      <c r="B21" s="34"/>
      <c r="C21" s="36"/>
      <c r="D21" s="27"/>
      <c r="E21" s="41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134.19999999999999</v>
      </c>
      <c r="O21" s="51">
        <v>117.1</v>
      </c>
      <c r="P21" s="51">
        <v>117.1</v>
      </c>
      <c r="Q21" s="51">
        <v>117.1</v>
      </c>
      <c r="R21" s="51"/>
      <c r="S21" s="51">
        <v>106.4</v>
      </c>
      <c r="T21" s="51">
        <v>104.3</v>
      </c>
      <c r="U21" s="3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59">
        <f>100/F21</f>
        <v>0.81967213114754101</v>
      </c>
      <c r="G22" s="59">
        <f>100/G21</f>
        <v>0.81967213114754101</v>
      </c>
      <c r="H22" s="59">
        <f t="shared" ref="H22:T22" si="4">100/H21</f>
        <v>0.81967213114754101</v>
      </c>
      <c r="I22" s="59">
        <f t="shared" si="4"/>
        <v>0.81967213114754101</v>
      </c>
      <c r="J22" s="59">
        <f t="shared" si="4"/>
        <v>0.81967213114754101</v>
      </c>
      <c r="K22" s="59">
        <f t="shared" si="4"/>
        <v>0.81967213114754101</v>
      </c>
      <c r="L22" s="59">
        <f t="shared" si="4"/>
        <v>0.81967213114754101</v>
      </c>
      <c r="M22" s="59">
        <f t="shared" si="4"/>
        <v>0.81967213114754101</v>
      </c>
      <c r="N22" s="59">
        <f t="shared" si="4"/>
        <v>0.7451564828614009</v>
      </c>
      <c r="O22" s="59">
        <f t="shared" si="4"/>
        <v>0.8539709649871905</v>
      </c>
      <c r="P22" s="59">
        <f t="shared" si="4"/>
        <v>0.8539709649871905</v>
      </c>
      <c r="Q22" s="59">
        <f t="shared" si="4"/>
        <v>0.8539709649871905</v>
      </c>
      <c r="R22" s="181"/>
      <c r="S22" s="59">
        <f t="shared" si="4"/>
        <v>0.93984962406015038</v>
      </c>
      <c r="T22" s="59">
        <f t="shared" si="4"/>
        <v>0.95877277085330781</v>
      </c>
      <c r="U22" s="56"/>
    </row>
    <row r="23" spans="2:21" s="4" customFormat="1" ht="24" customHeight="1" x14ac:dyDescent="0.25">
      <c r="B23" s="87"/>
      <c r="C23" s="85"/>
      <c r="D23" s="93"/>
      <c r="E23" s="33" t="s">
        <v>22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181"/>
      <c r="S23" s="59"/>
      <c r="T23" s="59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58">
        <f>F19*F22</f>
        <v>332.56057846221779</v>
      </c>
      <c r="G24" s="58">
        <f>G19*G22</f>
        <v>74.515648286140092</v>
      </c>
      <c r="H24" s="58">
        <f t="shared" ref="H24:T24" si="5">H19*H22</f>
        <v>4.139758238118894</v>
      </c>
      <c r="I24" s="58">
        <f t="shared" si="5"/>
        <v>8.279516476237788</v>
      </c>
      <c r="J24" s="58">
        <f t="shared" si="5"/>
        <v>0</v>
      </c>
      <c r="K24" s="58">
        <f t="shared" si="5"/>
        <v>1.3799194127062979</v>
      </c>
      <c r="L24" s="58">
        <f t="shared" si="5"/>
        <v>0</v>
      </c>
      <c r="M24" s="58">
        <f t="shared" si="5"/>
        <v>420.87542087542084</v>
      </c>
      <c r="N24" s="58">
        <f t="shared" si="5"/>
        <v>9.7097829114478884</v>
      </c>
      <c r="O24" s="58">
        <f t="shared" si="5"/>
        <v>35.629359434322382</v>
      </c>
      <c r="P24" s="58">
        <f t="shared" si="5"/>
        <v>0</v>
      </c>
      <c r="Q24" s="58">
        <f t="shared" si="5"/>
        <v>35.629359434322382</v>
      </c>
      <c r="R24" s="182">
        <f>SUM(M24,N24,Q24)</f>
        <v>466.21456322119116</v>
      </c>
      <c r="S24" s="58">
        <f t="shared" si="5"/>
        <v>3318.7568327346557</v>
      </c>
      <c r="T24" s="58">
        <f t="shared" si="5"/>
        <v>0</v>
      </c>
      <c r="U24" s="108">
        <f>SUM(R24:T25)</f>
        <v>3784.9713959558467</v>
      </c>
    </row>
    <row r="25" spans="2:21" s="4" customFormat="1" ht="24" customHeight="1" x14ac:dyDescent="0.25">
      <c r="B25" s="87"/>
      <c r="C25" s="85"/>
      <c r="D25" s="93"/>
      <c r="E25" s="33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182"/>
      <c r="S25" s="58"/>
      <c r="T25" s="58"/>
      <c r="U25" s="108"/>
    </row>
    <row r="26" spans="2:21" s="4" customFormat="1" ht="24" customHeight="1" x14ac:dyDescent="0.25">
      <c r="B26" s="34"/>
      <c r="C26" s="36"/>
      <c r="D26" s="27"/>
      <c r="E26" s="41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86.9</v>
      </c>
      <c r="T26" s="52">
        <v>19.600000000000001</v>
      </c>
      <c r="U26" s="31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1.2578616352201257</v>
      </c>
      <c r="G27" s="59">
        <f t="shared" ref="G27:T27" si="6">100/G26</f>
        <v>1.2578616352201257</v>
      </c>
      <c r="H27" s="59">
        <f t="shared" si="6"/>
        <v>1.2578616352201257</v>
      </c>
      <c r="I27" s="59">
        <f t="shared" si="6"/>
        <v>1.2578616352201257</v>
      </c>
      <c r="J27" s="59">
        <f t="shared" si="6"/>
        <v>1.2578616352201257</v>
      </c>
      <c r="K27" s="59">
        <f t="shared" si="6"/>
        <v>1.2578616352201257</v>
      </c>
      <c r="L27" s="59">
        <f t="shared" si="6"/>
        <v>1.2578616352201257</v>
      </c>
      <c r="M27" s="59">
        <f t="shared" si="6"/>
        <v>1.2578616352201257</v>
      </c>
      <c r="N27" s="59">
        <f t="shared" si="6"/>
        <v>1.1961722488038278</v>
      </c>
      <c r="O27" s="59">
        <f t="shared" si="6"/>
        <v>1.1723329425556859</v>
      </c>
      <c r="P27" s="59">
        <f t="shared" si="6"/>
        <v>1.1723329425556859</v>
      </c>
      <c r="Q27" s="59">
        <f t="shared" si="6"/>
        <v>1.1723329425556859</v>
      </c>
      <c r="R27" s="59"/>
      <c r="S27" s="59">
        <f t="shared" si="6"/>
        <v>1.1507479861910241</v>
      </c>
      <c r="T27" s="59">
        <f t="shared" si="6"/>
        <v>5.1020408163265305</v>
      </c>
      <c r="U27" s="56"/>
    </row>
    <row r="28" spans="2:21" s="4" customFormat="1" ht="24" customHeight="1" x14ac:dyDescent="0.25">
      <c r="B28" s="87"/>
      <c r="C28" s="85"/>
      <c r="D28" s="93"/>
      <c r="E28" s="33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9">
        <f>F24*F27</f>
        <v>418.31519303423619</v>
      </c>
      <c r="G29" s="109">
        <f t="shared" ref="G29:T29" si="7">G24*G27</f>
        <v>93.730375202691931</v>
      </c>
      <c r="H29" s="109">
        <f t="shared" si="7"/>
        <v>5.2072430668162184</v>
      </c>
      <c r="I29" s="109">
        <f t="shared" si="7"/>
        <v>10.414486133632437</v>
      </c>
      <c r="J29" s="109">
        <f t="shared" si="7"/>
        <v>0</v>
      </c>
      <c r="K29" s="109">
        <f t="shared" si="7"/>
        <v>1.7357476889387395</v>
      </c>
      <c r="L29" s="109">
        <f t="shared" si="7"/>
        <v>0</v>
      </c>
      <c r="M29" s="109">
        <f t="shared" si="7"/>
        <v>529.40304512631553</v>
      </c>
      <c r="N29" s="109">
        <f t="shared" si="7"/>
        <v>11.614572860583598</v>
      </c>
      <c r="O29" s="109">
        <f t="shared" si="7"/>
        <v>41.769471787013345</v>
      </c>
      <c r="P29" s="109">
        <f t="shared" si="7"/>
        <v>0</v>
      </c>
      <c r="Q29" s="109">
        <f t="shared" si="7"/>
        <v>41.769471787013345</v>
      </c>
      <c r="R29" s="183">
        <f>SUM(M29,N29,Q29)</f>
        <v>582.7870897739125</v>
      </c>
      <c r="S29" s="109">
        <f t="shared" si="7"/>
        <v>3819.0527419271066</v>
      </c>
      <c r="T29" s="109">
        <f t="shared" si="7"/>
        <v>0</v>
      </c>
      <c r="U29" s="110">
        <f>SUM(R29:T30)</f>
        <v>4401.8398317010187</v>
      </c>
    </row>
    <row r="30" spans="2:21" s="4" customFormat="1" ht="24" customHeight="1" x14ac:dyDescent="0.25">
      <c r="B30" s="87"/>
      <c r="C30" s="85"/>
      <c r="D30" s="93"/>
      <c r="E30" s="33" t="s">
        <v>24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83"/>
      <c r="S30" s="109"/>
      <c r="T30" s="109"/>
      <c r="U30" s="110"/>
    </row>
    <row r="31" spans="2:21" s="4" customFormat="1" ht="24" customHeight="1" x14ac:dyDescent="0.25">
      <c r="B31" s="87">
        <v>12</v>
      </c>
      <c r="C31" s="83" t="s">
        <v>30</v>
      </c>
      <c r="D31" s="84"/>
      <c r="E31" s="121" t="s">
        <v>31</v>
      </c>
      <c r="F31" s="123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</row>
    <row r="32" spans="2:21" s="4" customFormat="1" ht="24" customHeight="1" thickBot="1" x14ac:dyDescent="0.3">
      <c r="B32" s="118"/>
      <c r="C32" s="119"/>
      <c r="D32" s="120"/>
      <c r="E32" s="122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</row>
    <row r="33" spans="2:21" s="4" customFormat="1" ht="24" customHeight="1" x14ac:dyDescent="0.25">
      <c r="B33" s="111">
        <v>13</v>
      </c>
      <c r="C33" s="112" t="s">
        <v>32</v>
      </c>
      <c r="D33" s="113"/>
      <c r="E33" s="19" t="s">
        <v>46</v>
      </c>
      <c r="F33" s="114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4"/>
      <c r="T33" s="114"/>
      <c r="U33" s="116"/>
    </row>
    <row r="34" spans="2:21" s="4" customFormat="1" ht="24" customHeight="1" x14ac:dyDescent="0.25">
      <c r="B34" s="87"/>
      <c r="C34" s="85"/>
      <c r="D34" s="86"/>
      <c r="E34" s="13" t="s">
        <v>22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7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7"/>
    </row>
    <row r="36" spans="2:21" s="4" customFormat="1" ht="24" customHeight="1" thickBot="1" x14ac:dyDescent="0.3">
      <c r="B36" s="118"/>
      <c r="C36" s="119"/>
      <c r="D36" s="120"/>
      <c r="E36" s="21" t="s">
        <v>12</v>
      </c>
      <c r="F36" s="129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29"/>
      <c r="T36" s="129"/>
      <c r="U36" s="151"/>
    </row>
    <row r="37" spans="2:21" s="4" customFormat="1" ht="24" customHeight="1" x14ac:dyDescent="0.25">
      <c r="B37" s="111">
        <v>15</v>
      </c>
      <c r="C37" s="112" t="s">
        <v>34</v>
      </c>
      <c r="D37" s="113"/>
      <c r="E37" s="19" t="s">
        <v>48</v>
      </c>
      <c r="F37" s="130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16"/>
    </row>
    <row r="38" spans="2:21" s="4" customFormat="1" ht="24" customHeight="1" x14ac:dyDescent="0.25">
      <c r="B38" s="87"/>
      <c r="C38" s="85"/>
      <c r="D38" s="86"/>
      <c r="E38" s="13" t="s">
        <v>22</v>
      </c>
      <c r="F38" s="133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  <c r="U38" s="117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59"/>
      <c r="U39" s="117"/>
    </row>
    <row r="40" spans="2:21" s="4" customFormat="1" ht="24" customHeight="1" thickBot="1" x14ac:dyDescent="0.3">
      <c r="B40" s="118"/>
      <c r="C40" s="119"/>
      <c r="D40" s="120"/>
      <c r="E40" s="21" t="s">
        <v>36</v>
      </c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60"/>
      <c r="U40" s="151"/>
    </row>
    <row r="41" spans="2:21" s="4" customFormat="1" ht="24" customHeight="1" x14ac:dyDescent="0.25">
      <c r="B41" s="152">
        <v>17</v>
      </c>
      <c r="C41" s="153" t="s">
        <v>37</v>
      </c>
      <c r="D41" s="154"/>
      <c r="E41" s="33" t="s">
        <v>50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2"/>
      <c r="U41" s="155"/>
    </row>
    <row r="42" spans="2:21" s="4" customFormat="1" ht="24" customHeight="1" x14ac:dyDescent="0.25">
      <c r="B42" s="87"/>
      <c r="C42" s="85"/>
      <c r="D42" s="86"/>
      <c r="E42" s="13" t="s">
        <v>22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  <c r="U42" s="117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23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59"/>
      <c r="U43" s="117"/>
    </row>
    <row r="44" spans="2:21" s="4" customFormat="1" ht="24" customHeight="1" thickBot="1" x14ac:dyDescent="0.3">
      <c r="B44" s="118"/>
      <c r="C44" s="119"/>
      <c r="D44" s="120"/>
      <c r="E44" s="21" t="s">
        <v>36</v>
      </c>
      <c r="F44" s="126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60"/>
      <c r="U44" s="151"/>
    </row>
    <row r="45" spans="2:21" s="4" customFormat="1" ht="15" customHeight="1" x14ac:dyDescent="0.25">
      <c r="B45" s="136" t="s">
        <v>5</v>
      </c>
      <c r="C45" s="137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6"/>
    </row>
    <row r="46" spans="2:21" s="4" customFormat="1" ht="48" customHeight="1" thickBot="1" x14ac:dyDescent="0.3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41" t="s">
        <v>0</v>
      </c>
      <c r="C3" s="142"/>
      <c r="D3" s="147" t="s">
        <v>71</v>
      </c>
      <c r="E3" s="148"/>
      <c r="F3" s="161" t="s">
        <v>13</v>
      </c>
      <c r="G3" s="162"/>
      <c r="H3" s="162"/>
      <c r="I3" s="142"/>
      <c r="J3" s="169" t="s">
        <v>74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1"/>
    </row>
    <row r="4" spans="2:21" s="3" customFormat="1" ht="24" customHeight="1" x14ac:dyDescent="0.25">
      <c r="B4" s="5" t="s">
        <v>1</v>
      </c>
      <c r="C4" s="6"/>
      <c r="D4" s="149">
        <v>43868</v>
      </c>
      <c r="E4" s="150"/>
      <c r="F4" s="163" t="s">
        <v>14</v>
      </c>
      <c r="G4" s="164"/>
      <c r="H4" s="164"/>
      <c r="I4" s="165"/>
      <c r="J4" s="172" t="s">
        <v>63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</row>
    <row r="5" spans="2:21" s="3" customFormat="1" ht="24" customHeight="1" x14ac:dyDescent="0.25">
      <c r="B5" s="7" t="s">
        <v>2</v>
      </c>
      <c r="C5" s="8"/>
      <c r="D5" s="67" t="s">
        <v>80</v>
      </c>
      <c r="E5" s="68"/>
      <c r="F5" s="166" t="s">
        <v>15</v>
      </c>
      <c r="G5" s="167"/>
      <c r="H5" s="167"/>
      <c r="I5" s="168"/>
      <c r="J5" s="175" t="s">
        <v>79</v>
      </c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</row>
    <row r="6" spans="2:21" s="3" customFormat="1" ht="24" customHeight="1" thickBot="1" x14ac:dyDescent="0.3">
      <c r="B6" s="9" t="s">
        <v>3</v>
      </c>
      <c r="C6" s="10"/>
      <c r="D6" s="64" t="s">
        <v>64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61" t="s">
        <v>16</v>
      </c>
      <c r="G7" s="162"/>
      <c r="H7" s="162"/>
      <c r="I7" s="142"/>
      <c r="J7" s="178">
        <v>43872</v>
      </c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1"/>
    </row>
    <row r="8" spans="2:21" s="3" customFormat="1" ht="24" customHeight="1" x14ac:dyDescent="0.25">
      <c r="B8" s="49">
        <v>1</v>
      </c>
      <c r="C8" s="80" t="s">
        <v>6</v>
      </c>
      <c r="D8" s="81"/>
      <c r="E8" s="82"/>
      <c r="F8" s="95" t="s">
        <v>72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43">
        <v>2</v>
      </c>
      <c r="C9" s="77" t="s">
        <v>7</v>
      </c>
      <c r="D9" s="79"/>
      <c r="E9" s="13" t="s">
        <v>39</v>
      </c>
      <c r="F9" s="98" t="s">
        <v>69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43">
        <v>3</v>
      </c>
      <c r="C10" s="77" t="s">
        <v>8</v>
      </c>
      <c r="D10" s="78"/>
      <c r="E10" s="79"/>
      <c r="F10" s="101" t="s">
        <v>75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103"/>
    </row>
    <row r="11" spans="2:21" s="3" customFormat="1" ht="24" customHeight="1" thickBot="1" x14ac:dyDescent="0.3">
      <c r="B11" s="44">
        <v>4</v>
      </c>
      <c r="C11" s="74" t="s">
        <v>9</v>
      </c>
      <c r="D11" s="75"/>
      <c r="E11" s="76"/>
      <c r="F11" s="104" t="s">
        <v>73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06"/>
    </row>
    <row r="12" spans="2:21" s="3" customFormat="1" ht="18" customHeight="1" x14ac:dyDescent="0.25">
      <c r="B12" s="143"/>
      <c r="C12" s="131"/>
      <c r="D12" s="131"/>
      <c r="E12" s="132"/>
      <c r="F12" s="156" t="s">
        <v>19</v>
      </c>
      <c r="G12" s="157"/>
      <c r="H12" s="157"/>
      <c r="I12" s="157"/>
      <c r="J12" s="157"/>
      <c r="K12" s="157"/>
      <c r="L12" s="158"/>
      <c r="M12" s="48" t="s">
        <v>19</v>
      </c>
      <c r="N12" s="19" t="s">
        <v>21</v>
      </c>
      <c r="O12" s="156" t="s">
        <v>20</v>
      </c>
      <c r="P12" s="158"/>
      <c r="Q12" s="47" t="s">
        <v>20</v>
      </c>
      <c r="R12" s="46" t="s">
        <v>61</v>
      </c>
      <c r="S12" s="88" t="s">
        <v>17</v>
      </c>
      <c r="T12" s="88" t="s">
        <v>18</v>
      </c>
      <c r="U12" s="90" t="s">
        <v>70</v>
      </c>
    </row>
    <row r="13" spans="2:21" s="3" customFormat="1" ht="18" customHeight="1" x14ac:dyDescent="0.25">
      <c r="B13" s="144"/>
      <c r="C13" s="134"/>
      <c r="D13" s="134"/>
      <c r="E13" s="13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169</v>
      </c>
      <c r="G14" s="71">
        <v>29</v>
      </c>
      <c r="H14" s="71">
        <v>1</v>
      </c>
      <c r="I14" s="71">
        <v>2</v>
      </c>
      <c r="J14" s="71">
        <v>0</v>
      </c>
      <c r="K14" s="71">
        <v>2</v>
      </c>
      <c r="L14" s="71">
        <v>0</v>
      </c>
      <c r="M14" s="71">
        <f>SUM(F14:L15)</f>
        <v>203</v>
      </c>
      <c r="N14" s="71">
        <v>3</v>
      </c>
      <c r="O14" s="71">
        <v>32</v>
      </c>
      <c r="P14" s="71">
        <v>0</v>
      </c>
      <c r="Q14" s="71">
        <f>SUM(O14:P15)</f>
        <v>32</v>
      </c>
      <c r="R14" s="71">
        <f>SUM(M14,N14,Q14)</f>
        <v>238</v>
      </c>
      <c r="S14" s="72">
        <v>1803</v>
      </c>
      <c r="T14" s="71">
        <v>0</v>
      </c>
      <c r="U14" s="73">
        <f>SUM(R14:T15)</f>
        <v>2041</v>
      </c>
    </row>
    <row r="15" spans="2:21" s="4" customFormat="1" ht="24" customHeight="1" x14ac:dyDescent="0.25">
      <c r="B15" s="87"/>
      <c r="C15" s="85"/>
      <c r="D15" s="86"/>
      <c r="E15" s="42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43"/>
      <c r="C16" s="45"/>
      <c r="D16" s="27"/>
      <c r="E16" s="50" t="s">
        <v>65</v>
      </c>
      <c r="F16" s="52">
        <f>7.71+8.23+8.07+7.9+7.66+7.43+6.75+5.65</f>
        <v>59.400000000000006</v>
      </c>
      <c r="G16" s="52">
        <f t="shared" ref="G16:M16" si="0">7.71+8.23+8.07+7.9+7.66+7.43+6.75+5.65</f>
        <v>59.400000000000006</v>
      </c>
      <c r="H16" s="52">
        <f t="shared" si="0"/>
        <v>59.400000000000006</v>
      </c>
      <c r="I16" s="52">
        <f t="shared" si="0"/>
        <v>59.400000000000006</v>
      </c>
      <c r="J16" s="52">
        <f t="shared" si="0"/>
        <v>59.400000000000006</v>
      </c>
      <c r="K16" s="52">
        <f t="shared" si="0"/>
        <v>59.400000000000006</v>
      </c>
      <c r="L16" s="52">
        <f t="shared" si="0"/>
        <v>59.400000000000006</v>
      </c>
      <c r="M16" s="52">
        <f t="shared" si="0"/>
        <v>59.400000000000006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6.74+6.33+6.22+5.95+6.74+8.53+8.91+7.87</f>
        <v>57.29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179">
        <f t="shared" ref="F17:Q17" si="2">100/F16</f>
        <v>1.6835016835016834</v>
      </c>
      <c r="G17" s="179">
        <f t="shared" si="2"/>
        <v>1.6835016835016834</v>
      </c>
      <c r="H17" s="179">
        <f t="shared" si="2"/>
        <v>1.6835016835016834</v>
      </c>
      <c r="I17" s="179">
        <f t="shared" si="2"/>
        <v>1.6835016835016834</v>
      </c>
      <c r="J17" s="179">
        <f t="shared" si="2"/>
        <v>1.6835016835016834</v>
      </c>
      <c r="K17" s="179">
        <f t="shared" si="2"/>
        <v>1.6835016835016834</v>
      </c>
      <c r="L17" s="179">
        <f t="shared" si="2"/>
        <v>1.6835016835016834</v>
      </c>
      <c r="M17" s="179">
        <f t="shared" si="2"/>
        <v>1.6835016835016834</v>
      </c>
      <c r="N17" s="179">
        <f t="shared" si="2"/>
        <v>1.8615040953090094</v>
      </c>
      <c r="O17" s="179">
        <f t="shared" si="2"/>
        <v>1.8964536317087046</v>
      </c>
      <c r="P17" s="179">
        <f t="shared" si="2"/>
        <v>1.8964536317087046</v>
      </c>
      <c r="Q17" s="179">
        <f t="shared" si="2"/>
        <v>1.8964536317087046</v>
      </c>
      <c r="R17" s="179"/>
      <c r="S17" s="179">
        <f>100/S16</f>
        <v>1.7455053237912377</v>
      </c>
      <c r="T17" s="179">
        <f>100/T16</f>
        <v>1.8162005085361426</v>
      </c>
      <c r="U17" s="107"/>
    </row>
    <row r="18" spans="2:21" s="4" customFormat="1" ht="24" customHeight="1" x14ac:dyDescent="0.25">
      <c r="B18" s="87"/>
      <c r="C18" s="85"/>
      <c r="D18" s="93"/>
      <c r="E18" s="50" t="s">
        <v>22</v>
      </c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07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180">
        <f t="shared" ref="F19:Q19" si="3">F14*F17</f>
        <v>284.51178451178447</v>
      </c>
      <c r="G19" s="180">
        <f t="shared" si="3"/>
        <v>48.821548821548816</v>
      </c>
      <c r="H19" s="180">
        <f t="shared" si="3"/>
        <v>1.6835016835016834</v>
      </c>
      <c r="I19" s="180">
        <f t="shared" si="3"/>
        <v>3.3670033670033668</v>
      </c>
      <c r="J19" s="180">
        <f t="shared" si="3"/>
        <v>0</v>
      </c>
      <c r="K19" s="180">
        <f t="shared" si="3"/>
        <v>3.3670033670033668</v>
      </c>
      <c r="L19" s="180">
        <f t="shared" si="3"/>
        <v>0</v>
      </c>
      <c r="M19" s="180">
        <f t="shared" si="3"/>
        <v>341.75084175084174</v>
      </c>
      <c r="N19" s="180">
        <f t="shared" si="3"/>
        <v>5.584512285927028</v>
      </c>
      <c r="O19" s="180">
        <f t="shared" si="3"/>
        <v>60.686516214678548</v>
      </c>
      <c r="P19" s="180">
        <f t="shared" si="3"/>
        <v>0</v>
      </c>
      <c r="Q19" s="180">
        <f t="shared" si="3"/>
        <v>60.686516214678548</v>
      </c>
      <c r="R19" s="180">
        <f>SUM(M19,N19,Q19)</f>
        <v>408.0218702514473</v>
      </c>
      <c r="S19" s="180">
        <f>S14*S17</f>
        <v>3147.1460987956016</v>
      </c>
      <c r="T19" s="180">
        <f>T14*T17</f>
        <v>0</v>
      </c>
      <c r="U19" s="94">
        <f>SUM(R19:T20)</f>
        <v>3555.1679690470487</v>
      </c>
    </row>
    <row r="20" spans="2:21" s="4" customFormat="1" ht="24" customHeight="1" x14ac:dyDescent="0.25">
      <c r="B20" s="87"/>
      <c r="C20" s="85"/>
      <c r="D20" s="93"/>
      <c r="E20" s="42" t="s">
        <v>24</v>
      </c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94"/>
    </row>
    <row r="21" spans="2:21" s="4" customFormat="1" ht="24" customHeight="1" x14ac:dyDescent="0.25">
      <c r="B21" s="43"/>
      <c r="C21" s="45"/>
      <c r="D21" s="27"/>
      <c r="E21" s="50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123.2</v>
      </c>
      <c r="O21" s="51">
        <v>126.5</v>
      </c>
      <c r="P21" s="51">
        <v>126.5</v>
      </c>
      <c r="Q21" s="51">
        <v>126.5</v>
      </c>
      <c r="R21" s="51"/>
      <c r="S21" s="51">
        <v>120.4</v>
      </c>
      <c r="T21" s="51">
        <v>113.4</v>
      </c>
      <c r="U21" s="3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181">
        <f>100/F21</f>
        <v>0.81967213114754101</v>
      </c>
      <c r="G22" s="181">
        <f>100/G21</f>
        <v>0.81967213114754101</v>
      </c>
      <c r="H22" s="181">
        <f t="shared" ref="H22:T22" si="4">100/H21</f>
        <v>0.81967213114754101</v>
      </c>
      <c r="I22" s="181">
        <f t="shared" si="4"/>
        <v>0.81967213114754101</v>
      </c>
      <c r="J22" s="181">
        <f t="shared" si="4"/>
        <v>0.81967213114754101</v>
      </c>
      <c r="K22" s="181">
        <f t="shared" si="4"/>
        <v>0.81967213114754101</v>
      </c>
      <c r="L22" s="181">
        <f t="shared" si="4"/>
        <v>0.81967213114754101</v>
      </c>
      <c r="M22" s="181">
        <f t="shared" si="4"/>
        <v>0.81967213114754101</v>
      </c>
      <c r="N22" s="181">
        <f t="shared" si="4"/>
        <v>0.81168831168831168</v>
      </c>
      <c r="O22" s="181">
        <f t="shared" si="4"/>
        <v>0.79051383399209485</v>
      </c>
      <c r="P22" s="181">
        <f t="shared" si="4"/>
        <v>0.79051383399209485</v>
      </c>
      <c r="Q22" s="181">
        <f t="shared" si="4"/>
        <v>0.79051383399209485</v>
      </c>
      <c r="R22" s="181"/>
      <c r="S22" s="181">
        <f t="shared" si="4"/>
        <v>0.83056478405315615</v>
      </c>
      <c r="T22" s="181">
        <f t="shared" si="4"/>
        <v>0.88183421516754845</v>
      </c>
      <c r="U22" s="56"/>
    </row>
    <row r="23" spans="2:21" s="4" customFormat="1" ht="24" customHeight="1" x14ac:dyDescent="0.25">
      <c r="B23" s="87"/>
      <c r="C23" s="85"/>
      <c r="D23" s="93"/>
      <c r="E23" s="42" t="s">
        <v>22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182">
        <f>F19*F22</f>
        <v>233.20638074736434</v>
      </c>
      <c r="G24" s="182">
        <f>G19*G22</f>
        <v>40.017662968482639</v>
      </c>
      <c r="H24" s="182">
        <f t="shared" ref="H24:T24" si="5">H19*H22</f>
        <v>1.3799194127062979</v>
      </c>
      <c r="I24" s="182">
        <f t="shared" si="5"/>
        <v>2.7598388254125958</v>
      </c>
      <c r="J24" s="182">
        <f t="shared" si="5"/>
        <v>0</v>
      </c>
      <c r="K24" s="182">
        <f t="shared" si="5"/>
        <v>2.7598388254125958</v>
      </c>
      <c r="L24" s="182">
        <f t="shared" si="5"/>
        <v>0</v>
      </c>
      <c r="M24" s="182">
        <f t="shared" si="5"/>
        <v>280.12364077937849</v>
      </c>
      <c r="N24" s="182">
        <f t="shared" si="5"/>
        <v>4.5328833489667435</v>
      </c>
      <c r="O24" s="182">
        <f t="shared" si="5"/>
        <v>47.973530604488971</v>
      </c>
      <c r="P24" s="182">
        <f t="shared" si="5"/>
        <v>0</v>
      </c>
      <c r="Q24" s="182">
        <f t="shared" si="5"/>
        <v>47.973530604488971</v>
      </c>
      <c r="R24" s="182">
        <f>SUM(M24,N24,Q24)</f>
        <v>332.6300547328342</v>
      </c>
      <c r="S24" s="182">
        <f t="shared" si="5"/>
        <v>2613.9087199299015</v>
      </c>
      <c r="T24" s="182">
        <f t="shared" si="5"/>
        <v>0</v>
      </c>
      <c r="U24" s="108">
        <f>SUM(R24:T25)</f>
        <v>2946.5387746627357</v>
      </c>
    </row>
    <row r="25" spans="2:21" s="4" customFormat="1" ht="24" customHeight="1" x14ac:dyDescent="0.25">
      <c r="B25" s="87"/>
      <c r="C25" s="85"/>
      <c r="D25" s="93"/>
      <c r="E25" s="42" t="s">
        <v>24</v>
      </c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08"/>
    </row>
    <row r="26" spans="2:21" s="4" customFormat="1" ht="24" customHeight="1" x14ac:dyDescent="0.25">
      <c r="B26" s="43"/>
      <c r="C26" s="45"/>
      <c r="D26" s="27"/>
      <c r="E26" s="50" t="s">
        <v>67</v>
      </c>
      <c r="F26" s="54">
        <v>84.4</v>
      </c>
      <c r="G26" s="54">
        <v>84.4</v>
      </c>
      <c r="H26" s="54">
        <v>84.4</v>
      </c>
      <c r="I26" s="54">
        <v>84.4</v>
      </c>
      <c r="J26" s="54">
        <v>84.4</v>
      </c>
      <c r="K26" s="54">
        <v>84.4</v>
      </c>
      <c r="L26" s="54">
        <v>84.4</v>
      </c>
      <c r="M26" s="54">
        <v>84.4</v>
      </c>
      <c r="N26" s="54">
        <v>93.2</v>
      </c>
      <c r="O26" s="54">
        <v>88.4</v>
      </c>
      <c r="P26" s="54">
        <v>88.4</v>
      </c>
      <c r="Q26" s="54">
        <v>88.4</v>
      </c>
      <c r="R26" s="54"/>
      <c r="S26" s="53">
        <v>91.9</v>
      </c>
      <c r="T26" s="54">
        <v>23.7</v>
      </c>
      <c r="U26" s="31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1.1848341232227488</v>
      </c>
      <c r="G27" s="59">
        <f t="shared" ref="G27:T27" si="6">100/G26</f>
        <v>1.1848341232227488</v>
      </c>
      <c r="H27" s="59">
        <f t="shared" si="6"/>
        <v>1.1848341232227488</v>
      </c>
      <c r="I27" s="59">
        <f t="shared" si="6"/>
        <v>1.1848341232227488</v>
      </c>
      <c r="J27" s="59">
        <f t="shared" si="6"/>
        <v>1.1848341232227488</v>
      </c>
      <c r="K27" s="59">
        <f t="shared" si="6"/>
        <v>1.1848341232227488</v>
      </c>
      <c r="L27" s="59">
        <f t="shared" si="6"/>
        <v>1.1848341232227488</v>
      </c>
      <c r="M27" s="59">
        <f t="shared" si="6"/>
        <v>1.1848341232227488</v>
      </c>
      <c r="N27" s="59">
        <f t="shared" si="6"/>
        <v>1.0729613733905579</v>
      </c>
      <c r="O27" s="59">
        <f t="shared" si="6"/>
        <v>1.1312217194570136</v>
      </c>
      <c r="P27" s="59">
        <f t="shared" si="6"/>
        <v>1.1312217194570136</v>
      </c>
      <c r="Q27" s="59">
        <f t="shared" si="6"/>
        <v>1.1312217194570136</v>
      </c>
      <c r="R27" s="59"/>
      <c r="S27" s="59">
        <f t="shared" si="6"/>
        <v>1.088139281828074</v>
      </c>
      <c r="T27" s="59">
        <f t="shared" si="6"/>
        <v>4.2194092827004219</v>
      </c>
      <c r="U27" s="56"/>
    </row>
    <row r="28" spans="2:21" s="4" customFormat="1" ht="24" customHeight="1" x14ac:dyDescent="0.25">
      <c r="B28" s="87"/>
      <c r="C28" s="85"/>
      <c r="D28" s="93"/>
      <c r="E28" s="42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9">
        <f>F24*F27</f>
        <v>276.31087766275397</v>
      </c>
      <c r="G29" s="109">
        <f t="shared" ref="G29:T29" si="7">G24*G27</f>
        <v>47.414292616685593</v>
      </c>
      <c r="H29" s="109">
        <f t="shared" si="7"/>
        <v>1.6349756074719171</v>
      </c>
      <c r="I29" s="109">
        <f t="shared" si="7"/>
        <v>3.2699512149438341</v>
      </c>
      <c r="J29" s="109">
        <f t="shared" si="7"/>
        <v>0</v>
      </c>
      <c r="K29" s="109">
        <f t="shared" si="7"/>
        <v>3.2699512149438341</v>
      </c>
      <c r="L29" s="109">
        <f t="shared" si="7"/>
        <v>0</v>
      </c>
      <c r="M29" s="109">
        <f t="shared" si="7"/>
        <v>331.90004831679914</v>
      </c>
      <c r="N29" s="109">
        <f t="shared" si="7"/>
        <v>4.863608743526548</v>
      </c>
      <c r="O29" s="109">
        <f t="shared" si="7"/>
        <v>54.268699778833678</v>
      </c>
      <c r="P29" s="109">
        <f t="shared" si="7"/>
        <v>0</v>
      </c>
      <c r="Q29" s="109">
        <f t="shared" si="7"/>
        <v>54.268699778833678</v>
      </c>
      <c r="R29" s="183">
        <f>SUM(M29,N29,Q29)</f>
        <v>391.03235683915932</v>
      </c>
      <c r="S29" s="109">
        <f t="shared" si="7"/>
        <v>2844.296757268663</v>
      </c>
      <c r="T29" s="109">
        <f t="shared" si="7"/>
        <v>0</v>
      </c>
      <c r="U29" s="110">
        <f>SUM(R29:T30)</f>
        <v>3235.3291141078225</v>
      </c>
    </row>
    <row r="30" spans="2:21" s="4" customFormat="1" ht="24" customHeight="1" x14ac:dyDescent="0.25">
      <c r="B30" s="87"/>
      <c r="C30" s="85"/>
      <c r="D30" s="93"/>
      <c r="E30" s="42" t="s">
        <v>24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83"/>
      <c r="S30" s="109"/>
      <c r="T30" s="109"/>
      <c r="U30" s="110"/>
    </row>
    <row r="31" spans="2:21" s="4" customFormat="1" ht="24" customHeight="1" x14ac:dyDescent="0.25">
      <c r="B31" s="87">
        <v>12</v>
      </c>
      <c r="C31" s="83" t="s">
        <v>30</v>
      </c>
      <c r="D31" s="84"/>
      <c r="E31" s="121" t="s">
        <v>31</v>
      </c>
      <c r="F31" s="123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</row>
    <row r="32" spans="2:21" s="4" customFormat="1" ht="24" customHeight="1" thickBot="1" x14ac:dyDescent="0.3">
      <c r="B32" s="118"/>
      <c r="C32" s="119"/>
      <c r="D32" s="120"/>
      <c r="E32" s="122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</row>
    <row r="33" spans="2:21" s="4" customFormat="1" ht="24" customHeight="1" x14ac:dyDescent="0.25">
      <c r="B33" s="111">
        <v>13</v>
      </c>
      <c r="C33" s="112" t="s">
        <v>32</v>
      </c>
      <c r="D33" s="113"/>
      <c r="E33" s="19" t="s">
        <v>46</v>
      </c>
      <c r="F33" s="114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4"/>
      <c r="T33" s="114"/>
      <c r="U33" s="116"/>
    </row>
    <row r="34" spans="2:21" s="4" customFormat="1" ht="24" customHeight="1" x14ac:dyDescent="0.25">
      <c r="B34" s="87"/>
      <c r="C34" s="85"/>
      <c r="D34" s="86"/>
      <c r="E34" s="13" t="s">
        <v>22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7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7"/>
    </row>
    <row r="36" spans="2:21" s="4" customFormat="1" ht="24" customHeight="1" thickBot="1" x14ac:dyDescent="0.3">
      <c r="B36" s="118"/>
      <c r="C36" s="119"/>
      <c r="D36" s="120"/>
      <c r="E36" s="21" t="s">
        <v>12</v>
      </c>
      <c r="F36" s="129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29"/>
      <c r="T36" s="129"/>
      <c r="U36" s="151"/>
    </row>
    <row r="37" spans="2:21" s="4" customFormat="1" ht="24" customHeight="1" x14ac:dyDescent="0.25">
      <c r="B37" s="111">
        <v>15</v>
      </c>
      <c r="C37" s="112" t="s">
        <v>34</v>
      </c>
      <c r="D37" s="113"/>
      <c r="E37" s="19" t="s">
        <v>48</v>
      </c>
      <c r="F37" s="130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16"/>
    </row>
    <row r="38" spans="2:21" s="4" customFormat="1" ht="24" customHeight="1" x14ac:dyDescent="0.25">
      <c r="B38" s="87"/>
      <c r="C38" s="85"/>
      <c r="D38" s="86"/>
      <c r="E38" s="13" t="s">
        <v>22</v>
      </c>
      <c r="F38" s="133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  <c r="U38" s="117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59"/>
      <c r="U39" s="117"/>
    </row>
    <row r="40" spans="2:21" s="4" customFormat="1" ht="24" customHeight="1" thickBot="1" x14ac:dyDescent="0.3">
      <c r="B40" s="118"/>
      <c r="C40" s="119"/>
      <c r="D40" s="120"/>
      <c r="E40" s="21" t="s">
        <v>36</v>
      </c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60"/>
      <c r="U40" s="151"/>
    </row>
    <row r="41" spans="2:21" s="4" customFormat="1" ht="24" customHeight="1" x14ac:dyDescent="0.25">
      <c r="B41" s="152">
        <v>17</v>
      </c>
      <c r="C41" s="153" t="s">
        <v>37</v>
      </c>
      <c r="D41" s="154"/>
      <c r="E41" s="42" t="s">
        <v>50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2"/>
      <c r="U41" s="155"/>
    </row>
    <row r="42" spans="2:21" s="4" customFormat="1" ht="24" customHeight="1" x14ac:dyDescent="0.25">
      <c r="B42" s="87"/>
      <c r="C42" s="85"/>
      <c r="D42" s="86"/>
      <c r="E42" s="13" t="s">
        <v>22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  <c r="U42" s="117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23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59"/>
      <c r="U43" s="117"/>
    </row>
    <row r="44" spans="2:21" s="4" customFormat="1" ht="24" customHeight="1" thickBot="1" x14ac:dyDescent="0.3">
      <c r="B44" s="118"/>
      <c r="C44" s="119"/>
      <c r="D44" s="120"/>
      <c r="E44" s="21" t="s">
        <v>36</v>
      </c>
      <c r="F44" s="126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60"/>
      <c r="U44" s="151"/>
    </row>
    <row r="45" spans="2:21" s="4" customFormat="1" ht="15" customHeight="1" x14ac:dyDescent="0.25">
      <c r="B45" s="136" t="s">
        <v>5</v>
      </c>
      <c r="C45" s="137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6"/>
    </row>
    <row r="46" spans="2:21" s="4" customFormat="1" ht="48" customHeight="1" thickBot="1" x14ac:dyDescent="0.3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T16" sqref="T16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41" t="s">
        <v>0</v>
      </c>
      <c r="C3" s="142"/>
      <c r="D3" s="147" t="s">
        <v>71</v>
      </c>
      <c r="E3" s="148"/>
      <c r="F3" s="161" t="s">
        <v>13</v>
      </c>
      <c r="G3" s="162"/>
      <c r="H3" s="162"/>
      <c r="I3" s="142"/>
      <c r="J3" s="169" t="s">
        <v>74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1"/>
    </row>
    <row r="4" spans="2:21" s="3" customFormat="1" ht="24" customHeight="1" x14ac:dyDescent="0.25">
      <c r="B4" s="5" t="s">
        <v>1</v>
      </c>
      <c r="C4" s="6"/>
      <c r="D4" s="149">
        <v>43878</v>
      </c>
      <c r="E4" s="150"/>
      <c r="F4" s="163" t="s">
        <v>14</v>
      </c>
      <c r="G4" s="164"/>
      <c r="H4" s="164"/>
      <c r="I4" s="165"/>
      <c r="J4" s="172" t="s">
        <v>76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</row>
    <row r="5" spans="2:21" s="3" customFormat="1" ht="24" customHeight="1" x14ac:dyDescent="0.25">
      <c r="B5" s="7" t="s">
        <v>2</v>
      </c>
      <c r="C5" s="8"/>
      <c r="D5" s="67" t="s">
        <v>80</v>
      </c>
      <c r="E5" s="68"/>
      <c r="F5" s="166" t="s">
        <v>15</v>
      </c>
      <c r="G5" s="167"/>
      <c r="H5" s="167"/>
      <c r="I5" s="168"/>
      <c r="J5" s="175" t="s">
        <v>79</v>
      </c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</row>
    <row r="6" spans="2:21" s="3" customFormat="1" ht="24" customHeight="1" thickBot="1" x14ac:dyDescent="0.3">
      <c r="B6" s="9" t="s">
        <v>3</v>
      </c>
      <c r="C6" s="10"/>
      <c r="D6" s="64" t="s">
        <v>64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61" t="s">
        <v>16</v>
      </c>
      <c r="G7" s="162"/>
      <c r="H7" s="162"/>
      <c r="I7" s="142"/>
      <c r="J7" s="178">
        <v>43879</v>
      </c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1"/>
    </row>
    <row r="8" spans="2:21" s="3" customFormat="1" ht="24" customHeight="1" x14ac:dyDescent="0.25">
      <c r="B8" s="49">
        <v>1</v>
      </c>
      <c r="C8" s="80" t="s">
        <v>6</v>
      </c>
      <c r="D8" s="81"/>
      <c r="E8" s="82"/>
      <c r="F8" s="95" t="s">
        <v>72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43">
        <v>2</v>
      </c>
      <c r="C9" s="77" t="s">
        <v>7</v>
      </c>
      <c r="D9" s="79"/>
      <c r="E9" s="13" t="s">
        <v>39</v>
      </c>
      <c r="F9" s="98" t="s">
        <v>69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43">
        <v>3</v>
      </c>
      <c r="C10" s="77" t="s">
        <v>8</v>
      </c>
      <c r="D10" s="78"/>
      <c r="E10" s="79"/>
      <c r="F10" s="101" t="s">
        <v>75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103"/>
    </row>
    <row r="11" spans="2:21" s="3" customFormat="1" ht="24" customHeight="1" thickBot="1" x14ac:dyDescent="0.3">
      <c r="B11" s="44">
        <v>4</v>
      </c>
      <c r="C11" s="74" t="s">
        <v>9</v>
      </c>
      <c r="D11" s="75"/>
      <c r="E11" s="76"/>
      <c r="F11" s="104" t="s">
        <v>73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06"/>
    </row>
    <row r="12" spans="2:21" s="3" customFormat="1" ht="18" customHeight="1" x14ac:dyDescent="0.25">
      <c r="B12" s="143"/>
      <c r="C12" s="131"/>
      <c r="D12" s="131"/>
      <c r="E12" s="132"/>
      <c r="F12" s="156" t="s">
        <v>19</v>
      </c>
      <c r="G12" s="157"/>
      <c r="H12" s="157"/>
      <c r="I12" s="157"/>
      <c r="J12" s="157"/>
      <c r="K12" s="157"/>
      <c r="L12" s="158"/>
      <c r="M12" s="48" t="s">
        <v>19</v>
      </c>
      <c r="N12" s="19" t="s">
        <v>21</v>
      </c>
      <c r="O12" s="156" t="s">
        <v>20</v>
      </c>
      <c r="P12" s="158"/>
      <c r="Q12" s="47" t="s">
        <v>20</v>
      </c>
      <c r="R12" s="46" t="s">
        <v>61</v>
      </c>
      <c r="S12" s="88" t="s">
        <v>17</v>
      </c>
      <c r="T12" s="88" t="s">
        <v>18</v>
      </c>
      <c r="U12" s="90" t="s">
        <v>70</v>
      </c>
    </row>
    <row r="13" spans="2:21" s="3" customFormat="1" ht="18" customHeight="1" x14ac:dyDescent="0.25">
      <c r="B13" s="144"/>
      <c r="C13" s="134"/>
      <c r="D13" s="134"/>
      <c r="E13" s="13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176</v>
      </c>
      <c r="G14" s="71">
        <v>32</v>
      </c>
      <c r="H14" s="71">
        <v>1</v>
      </c>
      <c r="I14" s="71">
        <v>9</v>
      </c>
      <c r="J14" s="71">
        <v>1</v>
      </c>
      <c r="K14" s="71">
        <v>1</v>
      </c>
      <c r="L14" s="71">
        <v>0</v>
      </c>
      <c r="M14" s="71">
        <f>SUM(F14:L15)</f>
        <v>220</v>
      </c>
      <c r="N14" s="71">
        <v>12</v>
      </c>
      <c r="O14" s="71">
        <v>25</v>
      </c>
      <c r="P14" s="71">
        <v>0</v>
      </c>
      <c r="Q14" s="71">
        <f>SUM(O14:P15)</f>
        <v>25</v>
      </c>
      <c r="R14" s="71">
        <f>SUM(M14,N14,Q14)</f>
        <v>257</v>
      </c>
      <c r="S14" s="72">
        <v>2205</v>
      </c>
      <c r="T14" s="71">
        <v>5</v>
      </c>
      <c r="U14" s="73">
        <f>SUM(R14:T15)</f>
        <v>2467</v>
      </c>
    </row>
    <row r="15" spans="2:21" s="4" customFormat="1" ht="24" customHeight="1" x14ac:dyDescent="0.25">
      <c r="B15" s="87"/>
      <c r="C15" s="85"/>
      <c r="D15" s="86"/>
      <c r="E15" s="42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43"/>
      <c r="C16" s="45"/>
      <c r="D16" s="27"/>
      <c r="E16" s="50" t="s">
        <v>65</v>
      </c>
      <c r="F16" s="52">
        <f>7.71+8.23+8.07+7.9+7.66+7.43+6.75+5.65</f>
        <v>59.400000000000006</v>
      </c>
      <c r="G16" s="52">
        <f t="shared" ref="G16:M16" si="0">7.71+8.23+8.07+7.9+7.66+7.43+6.75+5.65</f>
        <v>59.400000000000006</v>
      </c>
      <c r="H16" s="52">
        <f t="shared" si="0"/>
        <v>59.400000000000006</v>
      </c>
      <c r="I16" s="52">
        <f t="shared" si="0"/>
        <v>59.400000000000006</v>
      </c>
      <c r="J16" s="52">
        <f t="shared" si="0"/>
        <v>59.400000000000006</v>
      </c>
      <c r="K16" s="52">
        <f t="shared" si="0"/>
        <v>59.400000000000006</v>
      </c>
      <c r="L16" s="52">
        <f t="shared" si="0"/>
        <v>59.400000000000006</v>
      </c>
      <c r="M16" s="52">
        <f t="shared" si="0"/>
        <v>59.400000000000006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6.74+6.33+6.22+5.95+6.74+8.53+8.91+7.87</f>
        <v>57.29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179">
        <f t="shared" ref="F17:Q17" si="2">100/F16</f>
        <v>1.6835016835016834</v>
      </c>
      <c r="G17" s="179">
        <f t="shared" si="2"/>
        <v>1.6835016835016834</v>
      </c>
      <c r="H17" s="179">
        <f t="shared" si="2"/>
        <v>1.6835016835016834</v>
      </c>
      <c r="I17" s="179">
        <f t="shared" si="2"/>
        <v>1.6835016835016834</v>
      </c>
      <c r="J17" s="179">
        <f t="shared" si="2"/>
        <v>1.6835016835016834</v>
      </c>
      <c r="K17" s="179">
        <f t="shared" si="2"/>
        <v>1.6835016835016834</v>
      </c>
      <c r="L17" s="179">
        <f t="shared" si="2"/>
        <v>1.6835016835016834</v>
      </c>
      <c r="M17" s="179">
        <f t="shared" si="2"/>
        <v>1.6835016835016834</v>
      </c>
      <c r="N17" s="179">
        <f t="shared" si="2"/>
        <v>1.8615040953090094</v>
      </c>
      <c r="O17" s="179">
        <f t="shared" si="2"/>
        <v>1.8964536317087046</v>
      </c>
      <c r="P17" s="179">
        <f t="shared" si="2"/>
        <v>1.8964536317087046</v>
      </c>
      <c r="Q17" s="179">
        <f t="shared" si="2"/>
        <v>1.8964536317087046</v>
      </c>
      <c r="R17" s="179"/>
      <c r="S17" s="179">
        <f>100/S16</f>
        <v>1.7455053237912377</v>
      </c>
      <c r="T17" s="179">
        <f>100/T16</f>
        <v>1.8162005085361426</v>
      </c>
      <c r="U17" s="107"/>
    </row>
    <row r="18" spans="2:21" s="4" customFormat="1" ht="24" customHeight="1" x14ac:dyDescent="0.25">
      <c r="B18" s="87"/>
      <c r="C18" s="85"/>
      <c r="D18" s="93"/>
      <c r="E18" s="50" t="s">
        <v>22</v>
      </c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07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180">
        <f t="shared" ref="F19:Q19" si="3">F14*F17</f>
        <v>296.2962962962963</v>
      </c>
      <c r="G19" s="180">
        <f t="shared" si="3"/>
        <v>53.872053872053868</v>
      </c>
      <c r="H19" s="180">
        <f t="shared" si="3"/>
        <v>1.6835016835016834</v>
      </c>
      <c r="I19" s="180">
        <f t="shared" si="3"/>
        <v>15.15151515151515</v>
      </c>
      <c r="J19" s="180">
        <f t="shared" si="3"/>
        <v>1.6835016835016834</v>
      </c>
      <c r="K19" s="180">
        <f t="shared" si="3"/>
        <v>1.6835016835016834</v>
      </c>
      <c r="L19" s="180">
        <f t="shared" si="3"/>
        <v>0</v>
      </c>
      <c r="M19" s="180">
        <f t="shared" si="3"/>
        <v>370.37037037037032</v>
      </c>
      <c r="N19" s="180">
        <f t="shared" si="3"/>
        <v>22.338049143708112</v>
      </c>
      <c r="O19" s="180">
        <f t="shared" si="3"/>
        <v>47.411340792717617</v>
      </c>
      <c r="P19" s="180">
        <f t="shared" si="3"/>
        <v>0</v>
      </c>
      <c r="Q19" s="180">
        <f t="shared" si="3"/>
        <v>47.411340792717617</v>
      </c>
      <c r="R19" s="180">
        <f>SUM(M19,N19,Q19)</f>
        <v>440.11976030679608</v>
      </c>
      <c r="S19" s="180">
        <f>S14*S17</f>
        <v>3848.8392389596793</v>
      </c>
      <c r="T19" s="180">
        <f>T14*T17</f>
        <v>9.0810025426807126</v>
      </c>
      <c r="U19" s="94">
        <f>SUM(R19:T20)</f>
        <v>4298.0400018091559</v>
      </c>
    </row>
    <row r="20" spans="2:21" s="4" customFormat="1" ht="24" customHeight="1" x14ac:dyDescent="0.25">
      <c r="B20" s="87"/>
      <c r="C20" s="85"/>
      <c r="D20" s="93"/>
      <c r="E20" s="42" t="s">
        <v>24</v>
      </c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94"/>
    </row>
    <row r="21" spans="2:21" s="4" customFormat="1" ht="24" customHeight="1" x14ac:dyDescent="0.25">
      <c r="B21" s="43"/>
      <c r="C21" s="45"/>
      <c r="D21" s="27"/>
      <c r="E21" s="50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134.19999999999999</v>
      </c>
      <c r="O21" s="51">
        <v>117.1</v>
      </c>
      <c r="P21" s="51">
        <v>117.1</v>
      </c>
      <c r="Q21" s="51">
        <v>117.1</v>
      </c>
      <c r="R21" s="51"/>
      <c r="S21" s="51">
        <v>106.4</v>
      </c>
      <c r="T21" s="51">
        <v>104.3</v>
      </c>
      <c r="U21" s="3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181">
        <f>100/F21</f>
        <v>0.81967213114754101</v>
      </c>
      <c r="G22" s="181">
        <f>100/G21</f>
        <v>0.81967213114754101</v>
      </c>
      <c r="H22" s="181">
        <f t="shared" ref="H22:T22" si="4">100/H21</f>
        <v>0.81967213114754101</v>
      </c>
      <c r="I22" s="181">
        <f t="shared" si="4"/>
        <v>0.81967213114754101</v>
      </c>
      <c r="J22" s="181">
        <f t="shared" si="4"/>
        <v>0.81967213114754101</v>
      </c>
      <c r="K22" s="181">
        <f t="shared" si="4"/>
        <v>0.81967213114754101</v>
      </c>
      <c r="L22" s="181">
        <f t="shared" si="4"/>
        <v>0.81967213114754101</v>
      </c>
      <c r="M22" s="181">
        <f t="shared" si="4"/>
        <v>0.81967213114754101</v>
      </c>
      <c r="N22" s="181">
        <f t="shared" si="4"/>
        <v>0.7451564828614009</v>
      </c>
      <c r="O22" s="181">
        <f t="shared" si="4"/>
        <v>0.8539709649871905</v>
      </c>
      <c r="P22" s="181">
        <f t="shared" si="4"/>
        <v>0.8539709649871905</v>
      </c>
      <c r="Q22" s="181">
        <f t="shared" si="4"/>
        <v>0.8539709649871905</v>
      </c>
      <c r="R22" s="181"/>
      <c r="S22" s="181">
        <f t="shared" si="4"/>
        <v>0.93984962406015038</v>
      </c>
      <c r="T22" s="181">
        <f t="shared" si="4"/>
        <v>0.95877277085330781</v>
      </c>
      <c r="U22" s="56"/>
    </row>
    <row r="23" spans="2:21" s="4" customFormat="1" ht="24" customHeight="1" x14ac:dyDescent="0.25">
      <c r="B23" s="87"/>
      <c r="C23" s="85"/>
      <c r="D23" s="93"/>
      <c r="E23" s="42" t="s">
        <v>22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182">
        <f>F19*F22</f>
        <v>242.86581663630847</v>
      </c>
      <c r="G24" s="182">
        <f>G19*G22</f>
        <v>44.157421206601533</v>
      </c>
      <c r="H24" s="182">
        <f t="shared" ref="H24:T24" si="5">H19*H22</f>
        <v>1.3799194127062979</v>
      </c>
      <c r="I24" s="182">
        <f t="shared" si="5"/>
        <v>12.41927471435668</v>
      </c>
      <c r="J24" s="182">
        <f t="shared" si="5"/>
        <v>1.3799194127062979</v>
      </c>
      <c r="K24" s="182">
        <f t="shared" si="5"/>
        <v>1.3799194127062979</v>
      </c>
      <c r="L24" s="182">
        <f t="shared" si="5"/>
        <v>0</v>
      </c>
      <c r="M24" s="182">
        <f t="shared" si="5"/>
        <v>303.58227079538551</v>
      </c>
      <c r="N24" s="182">
        <f t="shared" si="5"/>
        <v>16.645342133910663</v>
      </c>
      <c r="O24" s="182">
        <f t="shared" si="5"/>
        <v>40.487908448093613</v>
      </c>
      <c r="P24" s="182">
        <f t="shared" si="5"/>
        <v>0</v>
      </c>
      <c r="Q24" s="182">
        <f t="shared" si="5"/>
        <v>40.487908448093613</v>
      </c>
      <c r="R24" s="182">
        <f>SUM(M24,N24,Q24)</f>
        <v>360.71552137738979</v>
      </c>
      <c r="S24" s="182">
        <f t="shared" si="5"/>
        <v>3617.33011180421</v>
      </c>
      <c r="T24" s="182">
        <f t="shared" si="5"/>
        <v>8.7066179699719211</v>
      </c>
      <c r="U24" s="108">
        <f>SUM(R24:T25)</f>
        <v>3986.7522511515717</v>
      </c>
    </row>
    <row r="25" spans="2:21" s="4" customFormat="1" ht="24" customHeight="1" x14ac:dyDescent="0.25">
      <c r="B25" s="87"/>
      <c r="C25" s="85"/>
      <c r="D25" s="93"/>
      <c r="E25" s="42" t="s">
        <v>24</v>
      </c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08"/>
    </row>
    <row r="26" spans="2:21" s="4" customFormat="1" ht="24" customHeight="1" x14ac:dyDescent="0.25">
      <c r="B26" s="43"/>
      <c r="C26" s="45"/>
      <c r="D26" s="27"/>
      <c r="E26" s="50" t="s">
        <v>67</v>
      </c>
      <c r="F26" s="52">
        <v>84.4</v>
      </c>
      <c r="G26" s="52">
        <v>84.4</v>
      </c>
      <c r="H26" s="52">
        <v>84.4</v>
      </c>
      <c r="I26" s="52">
        <v>84.4</v>
      </c>
      <c r="J26" s="52">
        <v>84.4</v>
      </c>
      <c r="K26" s="52">
        <v>84.4</v>
      </c>
      <c r="L26" s="52">
        <v>84.4</v>
      </c>
      <c r="M26" s="52">
        <v>84.4</v>
      </c>
      <c r="N26" s="52">
        <v>93.2</v>
      </c>
      <c r="O26" s="52">
        <v>88.4</v>
      </c>
      <c r="P26" s="52">
        <v>88.4</v>
      </c>
      <c r="Q26" s="52">
        <v>88.4</v>
      </c>
      <c r="R26" s="52"/>
      <c r="S26" s="51">
        <v>91.9</v>
      </c>
      <c r="T26" s="52">
        <v>23.7</v>
      </c>
      <c r="U26" s="31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1.1848341232227488</v>
      </c>
      <c r="G27" s="59">
        <f t="shared" ref="G27:T27" si="6">100/G26</f>
        <v>1.1848341232227488</v>
      </c>
      <c r="H27" s="59">
        <f t="shared" si="6"/>
        <v>1.1848341232227488</v>
      </c>
      <c r="I27" s="59">
        <f t="shared" si="6"/>
        <v>1.1848341232227488</v>
      </c>
      <c r="J27" s="59">
        <f t="shared" si="6"/>
        <v>1.1848341232227488</v>
      </c>
      <c r="K27" s="59">
        <f t="shared" si="6"/>
        <v>1.1848341232227488</v>
      </c>
      <c r="L27" s="59">
        <f t="shared" si="6"/>
        <v>1.1848341232227488</v>
      </c>
      <c r="M27" s="59">
        <f t="shared" si="6"/>
        <v>1.1848341232227488</v>
      </c>
      <c r="N27" s="59">
        <f t="shared" si="6"/>
        <v>1.0729613733905579</v>
      </c>
      <c r="O27" s="59">
        <f t="shared" si="6"/>
        <v>1.1312217194570136</v>
      </c>
      <c r="P27" s="59">
        <f t="shared" si="6"/>
        <v>1.1312217194570136</v>
      </c>
      <c r="Q27" s="59">
        <f t="shared" si="6"/>
        <v>1.1312217194570136</v>
      </c>
      <c r="R27" s="59"/>
      <c r="S27" s="59">
        <f t="shared" si="6"/>
        <v>1.088139281828074</v>
      </c>
      <c r="T27" s="59">
        <f t="shared" si="6"/>
        <v>4.2194092827004219</v>
      </c>
      <c r="U27" s="56"/>
    </row>
    <row r="28" spans="2:21" s="4" customFormat="1" ht="24" customHeight="1" x14ac:dyDescent="0.25">
      <c r="B28" s="87"/>
      <c r="C28" s="85"/>
      <c r="D28" s="93"/>
      <c r="E28" s="42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9">
        <f>F24*F27</f>
        <v>287.75570691505743</v>
      </c>
      <c r="G29" s="109">
        <f t="shared" ref="G29:T29" si="7">G24*G27</f>
        <v>52.319219439101346</v>
      </c>
      <c r="H29" s="109">
        <f t="shared" si="7"/>
        <v>1.6349756074719171</v>
      </c>
      <c r="I29" s="109">
        <f t="shared" si="7"/>
        <v>14.714780467247252</v>
      </c>
      <c r="J29" s="109">
        <f t="shared" si="7"/>
        <v>1.6349756074719171</v>
      </c>
      <c r="K29" s="109">
        <f t="shared" si="7"/>
        <v>1.6349756074719171</v>
      </c>
      <c r="L29" s="109">
        <f t="shared" si="7"/>
        <v>0</v>
      </c>
      <c r="M29" s="109">
        <f t="shared" si="7"/>
        <v>359.6946336438217</v>
      </c>
      <c r="N29" s="109">
        <f t="shared" si="7"/>
        <v>17.859809156556505</v>
      </c>
      <c r="O29" s="109">
        <f t="shared" si="7"/>
        <v>45.800801411870601</v>
      </c>
      <c r="P29" s="109">
        <f t="shared" si="7"/>
        <v>0</v>
      </c>
      <c r="Q29" s="109">
        <f t="shared" si="7"/>
        <v>45.800801411870601</v>
      </c>
      <c r="R29" s="183">
        <f>SUM(M29,N29,Q29)</f>
        <v>423.35524421224881</v>
      </c>
      <c r="S29" s="109">
        <f t="shared" si="7"/>
        <v>3936.1589899936994</v>
      </c>
      <c r="T29" s="109">
        <f t="shared" si="7"/>
        <v>36.736784683425824</v>
      </c>
      <c r="U29" s="110">
        <f>SUM(R29:T30)</f>
        <v>4396.2510188893739</v>
      </c>
    </row>
    <row r="30" spans="2:21" s="4" customFormat="1" ht="24" customHeight="1" x14ac:dyDescent="0.25">
      <c r="B30" s="87"/>
      <c r="C30" s="85"/>
      <c r="D30" s="93"/>
      <c r="E30" s="42" t="s">
        <v>24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83"/>
      <c r="S30" s="109"/>
      <c r="T30" s="109"/>
      <c r="U30" s="110"/>
    </row>
    <row r="31" spans="2:21" s="4" customFormat="1" ht="24" customHeight="1" x14ac:dyDescent="0.25">
      <c r="B31" s="87">
        <v>12</v>
      </c>
      <c r="C31" s="83" t="s">
        <v>30</v>
      </c>
      <c r="D31" s="84"/>
      <c r="E31" s="121" t="s">
        <v>31</v>
      </c>
      <c r="F31" s="123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</row>
    <row r="32" spans="2:21" s="4" customFormat="1" ht="24" customHeight="1" thickBot="1" x14ac:dyDescent="0.3">
      <c r="B32" s="118"/>
      <c r="C32" s="119"/>
      <c r="D32" s="120"/>
      <c r="E32" s="122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</row>
    <row r="33" spans="2:21" s="4" customFormat="1" ht="24" customHeight="1" x14ac:dyDescent="0.25">
      <c r="B33" s="111">
        <v>13</v>
      </c>
      <c r="C33" s="112" t="s">
        <v>32</v>
      </c>
      <c r="D33" s="113"/>
      <c r="E33" s="19" t="s">
        <v>46</v>
      </c>
      <c r="F33" s="114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4"/>
      <c r="T33" s="114"/>
      <c r="U33" s="116"/>
    </row>
    <row r="34" spans="2:21" s="4" customFormat="1" ht="24" customHeight="1" x14ac:dyDescent="0.25">
      <c r="B34" s="87"/>
      <c r="C34" s="85"/>
      <c r="D34" s="86"/>
      <c r="E34" s="13" t="s">
        <v>22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7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7"/>
    </row>
    <row r="36" spans="2:21" s="4" customFormat="1" ht="24" customHeight="1" thickBot="1" x14ac:dyDescent="0.3">
      <c r="B36" s="118"/>
      <c r="C36" s="119"/>
      <c r="D36" s="120"/>
      <c r="E36" s="21" t="s">
        <v>12</v>
      </c>
      <c r="F36" s="129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29"/>
      <c r="T36" s="129"/>
      <c r="U36" s="151"/>
    </row>
    <row r="37" spans="2:21" s="4" customFormat="1" ht="24" customHeight="1" x14ac:dyDescent="0.25">
      <c r="B37" s="111">
        <v>15</v>
      </c>
      <c r="C37" s="112" t="s">
        <v>34</v>
      </c>
      <c r="D37" s="113"/>
      <c r="E37" s="19" t="s">
        <v>48</v>
      </c>
      <c r="F37" s="130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16"/>
    </row>
    <row r="38" spans="2:21" s="4" customFormat="1" ht="24" customHeight="1" x14ac:dyDescent="0.25">
      <c r="B38" s="87"/>
      <c r="C38" s="85"/>
      <c r="D38" s="86"/>
      <c r="E38" s="13" t="s">
        <v>22</v>
      </c>
      <c r="F38" s="133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  <c r="U38" s="117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59"/>
      <c r="U39" s="117"/>
    </row>
    <row r="40" spans="2:21" s="4" customFormat="1" ht="24" customHeight="1" thickBot="1" x14ac:dyDescent="0.3">
      <c r="B40" s="118"/>
      <c r="C40" s="119"/>
      <c r="D40" s="120"/>
      <c r="E40" s="21" t="s">
        <v>36</v>
      </c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60"/>
      <c r="U40" s="151"/>
    </row>
    <row r="41" spans="2:21" s="4" customFormat="1" ht="24" customHeight="1" x14ac:dyDescent="0.25">
      <c r="B41" s="152">
        <v>17</v>
      </c>
      <c r="C41" s="153" t="s">
        <v>37</v>
      </c>
      <c r="D41" s="154"/>
      <c r="E41" s="42" t="s">
        <v>50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2"/>
      <c r="U41" s="155"/>
    </row>
    <row r="42" spans="2:21" s="4" customFormat="1" ht="24" customHeight="1" x14ac:dyDescent="0.25">
      <c r="B42" s="87"/>
      <c r="C42" s="85"/>
      <c r="D42" s="86"/>
      <c r="E42" s="13" t="s">
        <v>22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  <c r="U42" s="117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23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59"/>
      <c r="U43" s="117"/>
    </row>
    <row r="44" spans="2:21" s="4" customFormat="1" ht="24" customHeight="1" thickBot="1" x14ac:dyDescent="0.3">
      <c r="B44" s="118"/>
      <c r="C44" s="119"/>
      <c r="D44" s="120"/>
      <c r="E44" s="21" t="s">
        <v>36</v>
      </c>
      <c r="F44" s="126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60"/>
      <c r="U44" s="151"/>
    </row>
    <row r="45" spans="2:21" s="4" customFormat="1" ht="15" customHeight="1" x14ac:dyDescent="0.25">
      <c r="B45" s="136" t="s">
        <v>5</v>
      </c>
      <c r="C45" s="137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6"/>
    </row>
    <row r="46" spans="2:21" s="4" customFormat="1" ht="48" customHeight="1" thickBot="1" x14ac:dyDescent="0.3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2020-02-18T11:47:00Z</cp:lastPrinted>
  <dcterms:created xsi:type="dcterms:W3CDTF">2019-09-10T08:33:34Z</dcterms:created>
  <dcterms:modified xsi:type="dcterms:W3CDTF">2020-02-18T11:47:20Z</dcterms:modified>
</cp:coreProperties>
</file>