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sčítání zima 2020\"/>
    </mc:Choice>
  </mc:AlternateContent>
  <bookViews>
    <workbookView xWindow="0" yWindow="0" windowWidth="28800" windowHeight="12435" activeTab="3"/>
  </bookViews>
  <sheets>
    <sheet name="10.1.2020" sheetId="1" r:id="rId1"/>
    <sheet name="20.1.2020" sheetId="2" r:id="rId2"/>
    <sheet name="7.2.2020" sheetId="3" r:id="rId3"/>
    <sheet name="17.2.2020" sheetId="4" r:id="rId4"/>
  </sheets>
  <definedNames>
    <definedName name="_xlnm.Print_Area" localSheetId="0">'10.1.2020'!$B$2:$U$46</definedName>
    <definedName name="_xlnm.Print_Area" localSheetId="3">'17.2.2020'!$B$2:$U$46</definedName>
    <definedName name="_xlnm.Print_Area" localSheetId="1">'20.1.2020'!$B$2:$U$46</definedName>
    <definedName name="_xlnm.Print_Area" localSheetId="2">'7.2.2020'!$B$2:$U$46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1" l="1"/>
  <c r="S16" i="1"/>
  <c r="Q16" i="1"/>
  <c r="P16" i="1"/>
  <c r="O16" i="1"/>
  <c r="N16" i="1"/>
  <c r="M16" i="1"/>
  <c r="L16" i="1"/>
  <c r="K16" i="1"/>
  <c r="J16" i="1"/>
  <c r="I16" i="1"/>
  <c r="H16" i="1"/>
  <c r="G16" i="1"/>
  <c r="F16" i="1"/>
  <c r="T16" i="2"/>
  <c r="S16" i="2"/>
  <c r="Q16" i="2"/>
  <c r="P16" i="2"/>
  <c r="O16" i="2"/>
  <c r="N16" i="2"/>
  <c r="M16" i="2"/>
  <c r="L16" i="2"/>
  <c r="K16" i="2"/>
  <c r="J16" i="2"/>
  <c r="I16" i="2"/>
  <c r="H16" i="2"/>
  <c r="G16" i="2"/>
  <c r="F16" i="2"/>
  <c r="T16" i="3"/>
  <c r="S16" i="3"/>
  <c r="Q16" i="3"/>
  <c r="P16" i="3"/>
  <c r="O16" i="3"/>
  <c r="N16" i="3"/>
  <c r="M16" i="3"/>
  <c r="L16" i="3"/>
  <c r="K16" i="3"/>
  <c r="J16" i="3"/>
  <c r="I16" i="3"/>
  <c r="H16" i="3"/>
  <c r="G16" i="3"/>
  <c r="F16" i="3"/>
  <c r="N16" i="4"/>
  <c r="Q16" i="4"/>
  <c r="P16" i="4"/>
  <c r="O16" i="4"/>
  <c r="M16" i="4"/>
  <c r="L16" i="4"/>
  <c r="K16" i="4"/>
  <c r="J16" i="4"/>
  <c r="I16" i="4"/>
  <c r="H16" i="4"/>
  <c r="G16" i="4"/>
  <c r="F16" i="4"/>
  <c r="T16" i="4"/>
  <c r="S16" i="4"/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7" i="4"/>
  <c r="T19" i="4" s="1"/>
  <c r="T24" i="4" s="1"/>
  <c r="T29" i="4" s="1"/>
  <c r="S17" i="4"/>
  <c r="S19" i="4" s="1"/>
  <c r="S24" i="4" s="1"/>
  <c r="S29" i="4" s="1"/>
  <c r="Q17" i="4"/>
  <c r="P17" i="4"/>
  <c r="P19" i="4" s="1"/>
  <c r="P24" i="4" s="1"/>
  <c r="P29" i="4" s="1"/>
  <c r="O17" i="4"/>
  <c r="O19" i="4" s="1"/>
  <c r="O24" i="4" s="1"/>
  <c r="O29" i="4" s="1"/>
  <c r="N17" i="4"/>
  <c r="N19" i="4" s="1"/>
  <c r="M17" i="4"/>
  <c r="L17" i="4"/>
  <c r="L19" i="4" s="1"/>
  <c r="L24" i="4" s="1"/>
  <c r="L29" i="4" s="1"/>
  <c r="K17" i="4"/>
  <c r="K19" i="4" s="1"/>
  <c r="K24" i="4" s="1"/>
  <c r="K29" i="4" s="1"/>
  <c r="J17" i="4"/>
  <c r="J19" i="4" s="1"/>
  <c r="J24" i="4" s="1"/>
  <c r="J29" i="4" s="1"/>
  <c r="I17" i="4"/>
  <c r="I19" i="4" s="1"/>
  <c r="I24" i="4" s="1"/>
  <c r="I29" i="4" s="1"/>
  <c r="H17" i="4"/>
  <c r="H19" i="4" s="1"/>
  <c r="H24" i="4" s="1"/>
  <c r="H29" i="4" s="1"/>
  <c r="G17" i="4"/>
  <c r="G19" i="4" s="1"/>
  <c r="G24" i="4" s="1"/>
  <c r="G29" i="4" s="1"/>
  <c r="F17" i="4"/>
  <c r="F19" i="4" s="1"/>
  <c r="F24" i="4" s="1"/>
  <c r="F29" i="4" s="1"/>
  <c r="Q14" i="4"/>
  <c r="Q19" i="4" s="1"/>
  <c r="Q24" i="4" s="1"/>
  <c r="Q29" i="4" s="1"/>
  <c r="M14" i="4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7" i="3"/>
  <c r="T19" i="3" s="1"/>
  <c r="T24" i="3" s="1"/>
  <c r="T29" i="3" s="1"/>
  <c r="S17" i="3"/>
  <c r="S19" i="3" s="1"/>
  <c r="S24" i="3" s="1"/>
  <c r="S29" i="3" s="1"/>
  <c r="Q17" i="3"/>
  <c r="P17" i="3"/>
  <c r="P19" i="3" s="1"/>
  <c r="P24" i="3" s="1"/>
  <c r="P29" i="3" s="1"/>
  <c r="O17" i="3"/>
  <c r="O19" i="3" s="1"/>
  <c r="O24" i="3" s="1"/>
  <c r="O29" i="3" s="1"/>
  <c r="N17" i="3"/>
  <c r="N19" i="3" s="1"/>
  <c r="N24" i="3" s="1"/>
  <c r="N29" i="3" s="1"/>
  <c r="M17" i="3"/>
  <c r="L17" i="3"/>
  <c r="L19" i="3" s="1"/>
  <c r="L24" i="3" s="1"/>
  <c r="L29" i="3" s="1"/>
  <c r="K17" i="3"/>
  <c r="K19" i="3" s="1"/>
  <c r="K24" i="3" s="1"/>
  <c r="K29" i="3" s="1"/>
  <c r="J17" i="3"/>
  <c r="J19" i="3" s="1"/>
  <c r="J24" i="3" s="1"/>
  <c r="J29" i="3" s="1"/>
  <c r="I17" i="3"/>
  <c r="I19" i="3" s="1"/>
  <c r="I24" i="3" s="1"/>
  <c r="I29" i="3" s="1"/>
  <c r="H17" i="3"/>
  <c r="H19" i="3" s="1"/>
  <c r="H24" i="3" s="1"/>
  <c r="H29" i="3" s="1"/>
  <c r="G17" i="3"/>
  <c r="G19" i="3" s="1"/>
  <c r="G24" i="3" s="1"/>
  <c r="G29" i="3" s="1"/>
  <c r="F17" i="3"/>
  <c r="F19" i="3" s="1"/>
  <c r="F24" i="3" s="1"/>
  <c r="F29" i="3" s="1"/>
  <c r="Q14" i="3"/>
  <c r="Q19" i="3" s="1"/>
  <c r="Q24" i="3" s="1"/>
  <c r="Q29" i="3" s="1"/>
  <c r="M14" i="3"/>
  <c r="R14" i="3" s="1"/>
  <c r="U14" i="3" s="1"/>
  <c r="N24" i="4" l="1"/>
  <c r="N29" i="4" s="1"/>
  <c r="M19" i="3"/>
  <c r="R19" i="3" s="1"/>
  <c r="U19" i="3" s="1"/>
  <c r="M19" i="4"/>
  <c r="R14" i="4"/>
  <c r="U14" i="4" s="1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7" i="2"/>
  <c r="T19" i="2" s="1"/>
  <c r="T24" i="2" s="1"/>
  <c r="T29" i="2" s="1"/>
  <c r="S17" i="2"/>
  <c r="S19" i="2" s="1"/>
  <c r="S24" i="2" s="1"/>
  <c r="Q17" i="2"/>
  <c r="P17" i="2"/>
  <c r="P19" i="2" s="1"/>
  <c r="P24" i="2" s="1"/>
  <c r="P29" i="2" s="1"/>
  <c r="O17" i="2"/>
  <c r="O19" i="2" s="1"/>
  <c r="O24" i="2" s="1"/>
  <c r="O29" i="2" s="1"/>
  <c r="N17" i="2"/>
  <c r="N19" i="2" s="1"/>
  <c r="N24" i="2" s="1"/>
  <c r="N29" i="2" s="1"/>
  <c r="M17" i="2"/>
  <c r="L17" i="2"/>
  <c r="L19" i="2" s="1"/>
  <c r="L24" i="2" s="1"/>
  <c r="L29" i="2" s="1"/>
  <c r="K17" i="2"/>
  <c r="K19" i="2" s="1"/>
  <c r="K24" i="2" s="1"/>
  <c r="K29" i="2" s="1"/>
  <c r="J17" i="2"/>
  <c r="J19" i="2" s="1"/>
  <c r="J24" i="2" s="1"/>
  <c r="J29" i="2" s="1"/>
  <c r="I17" i="2"/>
  <c r="I19" i="2" s="1"/>
  <c r="I24" i="2" s="1"/>
  <c r="I29" i="2" s="1"/>
  <c r="H17" i="2"/>
  <c r="H19" i="2" s="1"/>
  <c r="H24" i="2" s="1"/>
  <c r="H29" i="2" s="1"/>
  <c r="G17" i="2"/>
  <c r="G19" i="2" s="1"/>
  <c r="G24" i="2" s="1"/>
  <c r="G29" i="2" s="1"/>
  <c r="F17" i="2"/>
  <c r="F19" i="2" s="1"/>
  <c r="F24" i="2" s="1"/>
  <c r="F29" i="2" s="1"/>
  <c r="Q14" i="2"/>
  <c r="Q19" i="2" s="1"/>
  <c r="Q24" i="2" s="1"/>
  <c r="Q29" i="2" s="1"/>
  <c r="M14" i="2"/>
  <c r="S29" i="2" l="1"/>
  <c r="M19" i="2"/>
  <c r="R19" i="2" s="1"/>
  <c r="U19" i="2" s="1"/>
  <c r="M24" i="3"/>
  <c r="R24" i="3" s="1"/>
  <c r="U24" i="3" s="1"/>
  <c r="M24" i="4"/>
  <c r="R19" i="4"/>
  <c r="U19" i="4" s="1"/>
  <c r="M24" i="2"/>
  <c r="R14" i="2"/>
  <c r="U14" i="2" s="1"/>
  <c r="M29" i="3" l="1"/>
  <c r="R29" i="3" s="1"/>
  <c r="U29" i="3" s="1"/>
  <c r="M29" i="4"/>
  <c r="R29" i="4" s="1"/>
  <c r="U29" i="4" s="1"/>
  <c r="R24" i="4"/>
  <c r="U24" i="4" s="1"/>
  <c r="M29" i="2"/>
  <c r="R29" i="2" s="1"/>
  <c r="U29" i="2" s="1"/>
  <c r="R24" i="2"/>
  <c r="U24" i="2" s="1"/>
  <c r="Q27" i="1" l="1"/>
  <c r="Q22" i="1"/>
  <c r="Q17" i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7" i="1"/>
  <c r="P19" i="1" s="1"/>
  <c r="L17" i="1"/>
  <c r="L19" i="1" s="1"/>
  <c r="K17" i="1"/>
  <c r="K19" i="1" s="1"/>
  <c r="I17" i="1"/>
  <c r="H17" i="1"/>
  <c r="G17" i="1"/>
  <c r="F17" i="1"/>
  <c r="O17" i="1"/>
  <c r="O19" i="1" s="1"/>
  <c r="J17" i="1"/>
  <c r="T17" i="1"/>
  <c r="T19" i="1" s="1"/>
  <c r="S17" i="1"/>
  <c r="S19" i="1" s="1"/>
  <c r="S24" i="1" l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14" i="1" l="1"/>
  <c r="F19" i="1"/>
  <c r="F24" i="1" s="1"/>
  <c r="F29" i="1" s="1"/>
  <c r="R14" i="1" l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<sst xmlns="http://schemas.openxmlformats.org/spreadsheetml/2006/main" count="368" uniqueCount="81">
  <si>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</si>
  <si>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</si>
  <si>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</si>
  <si>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</si>
  <si>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</si>
  <si>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</si>
  <si>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</si>
  <si>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</si>
  <si>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</si>
  <si>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</si>
  <si>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</si>
  <si>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</si>
  <si>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</si>
  <si>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</si>
  <si>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</si>
  <si>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</si>
  <si>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</si>
  <si>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</si>
  <si>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</si>
  <si>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</si>
  <si>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</si>
  <si>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</si>
  <si>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</si>
  <si>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</si>
  <si>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</si>
  <si>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</si>
  <si>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</si>
  <si>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</si>
  <si>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</si>
  <si>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</si>
  <si>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</si>
  <si>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</si>
  <si>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</si>
  <si>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</si>
  <si>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</si>
  <si>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</si>
  <si>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</si>
  <si>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</si>
  <si>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</si>
  <si>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</si>
  <si>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</si>
  <si>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</si>
  <si>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</si>
  <si>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</si>
  <si>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</si>
  <si>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</si>
  <si>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</si>
  <si>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</si>
  <si>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</si>
  <si>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</si>
  <si>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</si>
  <si>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</si>
  <si>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</si>
  <si>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</si>
  <si>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</si>
  <si>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</si>
  <si>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</si>
  <si>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</si>
  <si>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</si>
  <si>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</si>
  <si>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</si>
  <si>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</si>
  <si>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</si>
  <si>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pátek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</si>
  <si>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</si>
  <si>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</si>
  <si>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</si>
  <si>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</si>
  <si>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</si>
  <si>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-</t>
  </si>
  <si>
    <t>S</t>
  </si>
  <si>
    <t>II/139</t>
  </si>
  <si>
    <t>2-1760</t>
  </si>
  <si>
    <t>Silnice II. Třídy</t>
  </si>
  <si>
    <t>II-S</t>
  </si>
  <si>
    <t>Smíšený (alfa z roku 2016 - 0,99)</t>
  </si>
  <si>
    <t>pondělí</t>
  </si>
  <si>
    <t>Protokol pro výpočet odhadu denní, týdenní a roční intenzity motorové dopravy podle TP 189</t>
  </si>
  <si>
    <t>leden</t>
  </si>
  <si>
    <t>zimní</t>
  </si>
  <si>
    <t>únor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</si>
</sst>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54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2" fillId="2" borderId="19" xfId="0" applyNumberFormat="1" applyFont="1" applyFill="1" applyBorder="1" applyAlignment="1">
      <alignment horizontal="left" vertical="center"/>
    </xf>
    <xf numFmtId="2" fontId="2" fillId="2" borderId="6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4" t="s">
        <v>77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6"/>
      <c r="U2" s="167"/>
    </row>
    <row r="3" spans="2:21" s="3" customFormat="1" ht="24" customHeight="1" thickBot="1" x14ac:dyDescent="0.3">
      <c r="B3" s="109" t="s">
        <v>0</v>
      </c>
      <c r="C3" s="72"/>
      <c r="D3" s="114" t="s">
        <v>71</v>
      </c>
      <c r="E3" s="115"/>
      <c r="F3" s="70" t="s">
        <v>13</v>
      </c>
      <c r="G3" s="71"/>
      <c r="H3" s="71"/>
      <c r="I3" s="72"/>
      <c r="J3" s="79" t="s">
        <v>72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1"/>
    </row>
    <row r="4" spans="2:21" s="3" customFormat="1" ht="24" customHeight="1" x14ac:dyDescent="0.25">
      <c r="B4" s="5" t="s">
        <v>1</v>
      </c>
      <c r="C4" s="6"/>
      <c r="D4" s="116">
        <v>43840</v>
      </c>
      <c r="E4" s="117"/>
      <c r="F4" s="73" t="s">
        <v>14</v>
      </c>
      <c r="G4" s="74"/>
      <c r="H4" s="74"/>
      <c r="I4" s="75"/>
      <c r="J4" s="82" t="s">
        <v>63</v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</row>
    <row r="5" spans="2:21" s="3" customFormat="1" ht="24" customHeight="1" x14ac:dyDescent="0.25">
      <c r="B5" s="7" t="s">
        <v>2</v>
      </c>
      <c r="C5" s="8"/>
      <c r="D5" s="171" t="s">
        <v>78</v>
      </c>
      <c r="E5" s="172"/>
      <c r="F5" s="76" t="s">
        <v>15</v>
      </c>
      <c r="G5" s="77"/>
      <c r="H5" s="77"/>
      <c r="I5" s="78"/>
      <c r="J5" s="85" t="s">
        <v>79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s="3" customFormat="1" ht="24" customHeight="1" thickBot="1" x14ac:dyDescent="0.3">
      <c r="B6" s="9" t="s">
        <v>3</v>
      </c>
      <c r="C6" s="10"/>
      <c r="D6" s="168" t="s">
        <v>64</v>
      </c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9"/>
      <c r="U6" s="170"/>
    </row>
    <row r="7" spans="2:21" s="3" customFormat="1" ht="24" customHeight="1" thickBot="1" x14ac:dyDescent="0.3">
      <c r="B7" s="11" t="s">
        <v>4</v>
      </c>
      <c r="C7" s="12"/>
      <c r="D7" s="173"/>
      <c r="E7" s="174"/>
      <c r="F7" s="70" t="s">
        <v>16</v>
      </c>
      <c r="G7" s="71"/>
      <c r="H7" s="71"/>
      <c r="I7" s="72"/>
      <c r="J7" s="88">
        <v>43844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1"/>
    </row>
    <row r="8" spans="2:21" s="3" customFormat="1" ht="24" customHeight="1" x14ac:dyDescent="0.25">
      <c r="B8" s="18">
        <v>1</v>
      </c>
      <c r="C8" s="181" t="s">
        <v>6</v>
      </c>
      <c r="D8" s="182"/>
      <c r="E8" s="183"/>
      <c r="F8" s="151" t="s">
        <v>73</v>
      </c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2"/>
      <c r="U8" s="153"/>
    </row>
    <row r="9" spans="2:21" s="3" customFormat="1" ht="24" customHeight="1" x14ac:dyDescent="0.25">
      <c r="B9" s="14">
        <v>2</v>
      </c>
      <c r="C9" s="107" t="s">
        <v>7</v>
      </c>
      <c r="D9" s="108"/>
      <c r="E9" s="13" t="s">
        <v>39</v>
      </c>
      <c r="F9" s="154" t="s">
        <v>69</v>
      </c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5"/>
      <c r="U9" s="156"/>
    </row>
    <row r="10" spans="2:21" s="3" customFormat="1" ht="24" customHeight="1" x14ac:dyDescent="0.25">
      <c r="B10" s="14">
        <v>3</v>
      </c>
      <c r="C10" s="107" t="s">
        <v>8</v>
      </c>
      <c r="D10" s="180"/>
      <c r="E10" s="108"/>
      <c r="F10" s="157" t="s">
        <v>75</v>
      </c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8"/>
      <c r="U10" s="159"/>
    </row>
    <row r="11" spans="2:21" s="3" customFormat="1" ht="24" customHeight="1" thickBot="1" x14ac:dyDescent="0.3">
      <c r="B11" s="20">
        <v>4</v>
      </c>
      <c r="C11" s="177" t="s">
        <v>9</v>
      </c>
      <c r="D11" s="178"/>
      <c r="E11" s="179"/>
      <c r="F11" s="160" t="s">
        <v>74</v>
      </c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1"/>
      <c r="U11" s="162"/>
    </row>
    <row r="12" spans="2:21" s="3" customFormat="1" ht="18" customHeight="1" x14ac:dyDescent="0.25">
      <c r="B12" s="110"/>
      <c r="C12" s="65"/>
      <c r="D12" s="65"/>
      <c r="E12" s="66"/>
      <c r="F12" s="133" t="s">
        <v>19</v>
      </c>
      <c r="G12" s="134"/>
      <c r="H12" s="134"/>
      <c r="I12" s="134"/>
      <c r="J12" s="134"/>
      <c r="K12" s="134"/>
      <c r="L12" s="135"/>
      <c r="M12" s="29" t="s">
        <v>19</v>
      </c>
      <c r="N12" s="19" t="s">
        <v>21</v>
      </c>
      <c r="O12" s="133" t="s">
        <v>20</v>
      </c>
      <c r="P12" s="135"/>
      <c r="Q12" s="30" t="s">
        <v>20</v>
      </c>
      <c r="R12" s="28" t="s">
        <v>61</v>
      </c>
      <c r="S12" s="98" t="s">
        <v>17</v>
      </c>
      <c r="T12" s="98" t="s">
        <v>18</v>
      </c>
      <c r="U12" s="184" t="s">
        <v>70</v>
      </c>
    </row>
    <row r="13" spans="2:21" s="3" customFormat="1" ht="18" customHeight="1" x14ac:dyDescent="0.25">
      <c r="B13" s="111"/>
      <c r="C13" s="68"/>
      <c r="D13" s="68"/>
      <c r="E13" s="69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99"/>
      <c r="T13" s="99"/>
      <c r="U13" s="185"/>
    </row>
    <row r="14" spans="2:21" s="4" customFormat="1" ht="24" customHeight="1" x14ac:dyDescent="0.25">
      <c r="B14" s="120">
        <v>5</v>
      </c>
      <c r="C14" s="122" t="s">
        <v>10</v>
      </c>
      <c r="D14" s="123"/>
      <c r="E14" s="15" t="s">
        <v>40</v>
      </c>
      <c r="F14" s="89">
        <v>51</v>
      </c>
      <c r="G14" s="89">
        <v>10</v>
      </c>
      <c r="H14" s="89">
        <v>1</v>
      </c>
      <c r="I14" s="89">
        <v>0</v>
      </c>
      <c r="J14" s="89">
        <v>2</v>
      </c>
      <c r="K14" s="89">
        <v>2</v>
      </c>
      <c r="L14" s="89">
        <v>1</v>
      </c>
      <c r="M14" s="89">
        <f>SUM(F14:L15)</f>
        <v>67</v>
      </c>
      <c r="N14" s="89">
        <v>1</v>
      </c>
      <c r="O14" s="89">
        <v>7</v>
      </c>
      <c r="P14" s="89">
        <v>0</v>
      </c>
      <c r="Q14" s="89">
        <f>SUM(O14:P15)</f>
        <v>7</v>
      </c>
      <c r="R14" s="89">
        <f>SUM(M14,N14,Q14)</f>
        <v>75</v>
      </c>
      <c r="S14" s="175">
        <v>445</v>
      </c>
      <c r="T14" s="89">
        <v>0</v>
      </c>
      <c r="U14" s="176">
        <f>SUM(R14:T15)</f>
        <v>520</v>
      </c>
    </row>
    <row r="15" spans="2:21" s="4" customFormat="1" ht="24" customHeight="1" x14ac:dyDescent="0.25">
      <c r="B15" s="120"/>
      <c r="C15" s="129"/>
      <c r="D15" s="130"/>
      <c r="E15" s="26" t="s">
        <v>12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75"/>
      <c r="T15" s="89"/>
      <c r="U15" s="176"/>
    </row>
    <row r="16" spans="2:21" s="4" customFormat="1" ht="24" customHeight="1" x14ac:dyDescent="0.25">
      <c r="B16" s="22"/>
      <c r="C16" s="23"/>
      <c r="D16" s="27"/>
      <c r="E16" s="24" t="s">
        <v>65</v>
      </c>
      <c r="F16" s="56">
        <f>7.71+8.23+8.07+7.9+7.66+7.43+6.75+5.65</f>
        <v>59.400000000000006</v>
      </c>
      <c r="G16" s="56">
        <f t="shared" ref="G16:M16" si="0">7.71+8.23+8.07+7.9+7.66+7.43+6.75+5.65</f>
        <v>59.400000000000006</v>
      </c>
      <c r="H16" s="56">
        <f t="shared" si="0"/>
        <v>59.400000000000006</v>
      </c>
      <c r="I16" s="56">
        <f t="shared" si="0"/>
        <v>59.400000000000006</v>
      </c>
      <c r="J16" s="56">
        <f t="shared" si="0"/>
        <v>59.400000000000006</v>
      </c>
      <c r="K16" s="56">
        <f t="shared" si="0"/>
        <v>59.400000000000006</v>
      </c>
      <c r="L16" s="56">
        <f t="shared" si="0"/>
        <v>59.400000000000006</v>
      </c>
      <c r="M16" s="56">
        <f t="shared" si="0"/>
        <v>59.400000000000006</v>
      </c>
      <c r="N16" s="56">
        <f>6+6.83+7.36+7.66+7.35+6.92+6.24+5.36</f>
        <v>53.720000000000006</v>
      </c>
      <c r="O16" s="56">
        <f>7.48+6.34+5.82+5.27+6.74+8.18+6.67+6.23</f>
        <v>52.730000000000004</v>
      </c>
      <c r="P16" s="56">
        <f t="shared" ref="P16:Q16" si="1">7.48+6.34+5.82+5.27+6.74+8.18+6.67+6.23</f>
        <v>52.730000000000004</v>
      </c>
      <c r="Q16" s="56">
        <f t="shared" si="1"/>
        <v>52.730000000000004</v>
      </c>
      <c r="R16" s="56"/>
      <c r="S16" s="55">
        <f>6.74+6.33+6.22+5.95+6.74+8.53+8.91+7.87</f>
        <v>57.29</v>
      </c>
      <c r="T16" s="56">
        <f>7.09+7.54+6.11+5.38+6.47+7.69+7.61+7.17</f>
        <v>55.059999999999995</v>
      </c>
      <c r="U16" s="31"/>
    </row>
    <row r="17" spans="2:21" s="4" customFormat="1" ht="24" customHeight="1" x14ac:dyDescent="0.25">
      <c r="B17" s="120">
        <v>6</v>
      </c>
      <c r="C17" s="122" t="s">
        <v>11</v>
      </c>
      <c r="D17" s="145"/>
      <c r="E17" s="16" t="s">
        <v>41</v>
      </c>
      <c r="F17" s="101">
        <f t="shared" ref="F17:Q17" si="2">100/F16</f>
        <v>1.6835016835016834</v>
      </c>
      <c r="G17" s="101">
        <f t="shared" si="2"/>
        <v>1.6835016835016834</v>
      </c>
      <c r="H17" s="101">
        <f t="shared" si="2"/>
        <v>1.6835016835016834</v>
      </c>
      <c r="I17" s="101">
        <f t="shared" si="2"/>
        <v>1.6835016835016834</v>
      </c>
      <c r="J17" s="101">
        <f t="shared" si="2"/>
        <v>1.6835016835016834</v>
      </c>
      <c r="K17" s="101">
        <f t="shared" si="2"/>
        <v>1.6835016835016834</v>
      </c>
      <c r="L17" s="101">
        <f t="shared" si="2"/>
        <v>1.6835016835016834</v>
      </c>
      <c r="M17" s="101">
        <f t="shared" si="2"/>
        <v>1.6835016835016834</v>
      </c>
      <c r="N17" s="101">
        <f t="shared" si="2"/>
        <v>1.8615040953090094</v>
      </c>
      <c r="O17" s="101">
        <f t="shared" si="2"/>
        <v>1.8964536317087046</v>
      </c>
      <c r="P17" s="101">
        <f t="shared" si="2"/>
        <v>1.8964536317087046</v>
      </c>
      <c r="Q17" s="101">
        <f t="shared" si="2"/>
        <v>1.8964536317087046</v>
      </c>
      <c r="R17" s="90"/>
      <c r="S17" s="101">
        <f>100/S16</f>
        <v>1.7455053237912377</v>
      </c>
      <c r="T17" s="101">
        <f>100/T16</f>
        <v>1.8162005085361426</v>
      </c>
      <c r="U17" s="163"/>
    </row>
    <row r="18" spans="2:21" s="4" customFormat="1" ht="24" customHeight="1" x14ac:dyDescent="0.25">
      <c r="B18" s="120"/>
      <c r="C18" s="129"/>
      <c r="D18" s="146"/>
      <c r="E18" s="24" t="s">
        <v>22</v>
      </c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90"/>
      <c r="S18" s="101"/>
      <c r="T18" s="101"/>
      <c r="U18" s="163"/>
    </row>
    <row r="19" spans="2:21" s="4" customFormat="1" ht="24" customHeight="1" x14ac:dyDescent="0.25">
      <c r="B19" s="120">
        <v>7</v>
      </c>
      <c r="C19" s="122" t="s">
        <v>23</v>
      </c>
      <c r="D19" s="145"/>
      <c r="E19" s="15" t="s">
        <v>42</v>
      </c>
      <c r="F19" s="100">
        <f t="shared" ref="F19:P19" si="3">F14*F17</f>
        <v>85.858585858585855</v>
      </c>
      <c r="G19" s="100">
        <f t="shared" si="3"/>
        <v>16.835016835016834</v>
      </c>
      <c r="H19" s="100">
        <f t="shared" si="3"/>
        <v>1.6835016835016834</v>
      </c>
      <c r="I19" s="100">
        <f t="shared" si="3"/>
        <v>0</v>
      </c>
      <c r="J19" s="100">
        <f t="shared" si="3"/>
        <v>3.3670033670033668</v>
      </c>
      <c r="K19" s="100">
        <f t="shared" si="3"/>
        <v>3.3670033670033668</v>
      </c>
      <c r="L19" s="100">
        <f t="shared" si="3"/>
        <v>1.6835016835016834</v>
      </c>
      <c r="M19" s="100">
        <f t="shared" ref="M19" si="4">M14*M17</f>
        <v>112.79461279461279</v>
      </c>
      <c r="N19" s="100">
        <f t="shared" si="3"/>
        <v>1.8615040953090094</v>
      </c>
      <c r="O19" s="100">
        <f t="shared" si="3"/>
        <v>13.275175421960933</v>
      </c>
      <c r="P19" s="100">
        <f t="shared" si="3"/>
        <v>0</v>
      </c>
      <c r="Q19" s="100">
        <f t="shared" ref="Q19" si="5">Q14*Q17</f>
        <v>13.275175421960933</v>
      </c>
      <c r="R19" s="91">
        <f>SUM(M19,N19,Q19)</f>
        <v>127.93129231188274</v>
      </c>
      <c r="S19" s="100">
        <f>S14*S17</f>
        <v>776.74986908710082</v>
      </c>
      <c r="T19" s="100">
        <f>T14*T17</f>
        <v>0</v>
      </c>
      <c r="U19" s="149">
        <f>SUM(R19:T20)</f>
        <v>904.68116139898359</v>
      </c>
    </row>
    <row r="20" spans="2:21" s="4" customFormat="1" ht="24" customHeight="1" x14ac:dyDescent="0.25">
      <c r="B20" s="120"/>
      <c r="C20" s="129"/>
      <c r="D20" s="146"/>
      <c r="E20" s="26" t="s">
        <v>24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91"/>
      <c r="S20" s="100"/>
      <c r="T20" s="100"/>
      <c r="U20" s="149"/>
    </row>
    <row r="21" spans="2:21" s="4" customFormat="1" ht="24" customHeight="1" x14ac:dyDescent="0.25">
      <c r="B21" s="22"/>
      <c r="C21" s="23"/>
      <c r="D21" s="27"/>
      <c r="E21" s="24" t="s">
        <v>66</v>
      </c>
      <c r="F21" s="55">
        <v>122</v>
      </c>
      <c r="G21" s="55">
        <v>122</v>
      </c>
      <c r="H21" s="55">
        <v>122</v>
      </c>
      <c r="I21" s="55">
        <v>122</v>
      </c>
      <c r="J21" s="55">
        <v>122</v>
      </c>
      <c r="K21" s="55">
        <v>122</v>
      </c>
      <c r="L21" s="55">
        <v>122</v>
      </c>
      <c r="M21" s="55">
        <v>122</v>
      </c>
      <c r="N21" s="55">
        <v>123.2</v>
      </c>
      <c r="O21" s="55">
        <v>126.5</v>
      </c>
      <c r="P21" s="55">
        <v>126.5</v>
      </c>
      <c r="Q21" s="55">
        <v>126.5</v>
      </c>
      <c r="R21" s="55"/>
      <c r="S21" s="55">
        <v>120.4</v>
      </c>
      <c r="T21" s="55">
        <v>113.4</v>
      </c>
      <c r="U21" s="32"/>
    </row>
    <row r="22" spans="2:21" s="4" customFormat="1" ht="24" customHeight="1" x14ac:dyDescent="0.25">
      <c r="B22" s="120">
        <v>8</v>
      </c>
      <c r="C22" s="122" t="s">
        <v>25</v>
      </c>
      <c r="D22" s="145"/>
      <c r="E22" s="16" t="s">
        <v>43</v>
      </c>
      <c r="F22" s="94">
        <f>100/F21</f>
        <v>0.81967213114754101</v>
      </c>
      <c r="G22" s="94">
        <f>100/G21</f>
        <v>0.81967213114754101</v>
      </c>
      <c r="H22" s="94">
        <f t="shared" ref="H22:T22" si="6">100/H21</f>
        <v>0.81967213114754101</v>
      </c>
      <c r="I22" s="94">
        <f t="shared" si="6"/>
        <v>0.81967213114754101</v>
      </c>
      <c r="J22" s="94">
        <f t="shared" si="6"/>
        <v>0.81967213114754101</v>
      </c>
      <c r="K22" s="94">
        <f t="shared" si="6"/>
        <v>0.81967213114754101</v>
      </c>
      <c r="L22" s="94">
        <f t="shared" si="6"/>
        <v>0.81967213114754101</v>
      </c>
      <c r="M22" s="94">
        <f t="shared" si="6"/>
        <v>0.81967213114754101</v>
      </c>
      <c r="N22" s="94">
        <f t="shared" si="6"/>
        <v>0.81168831168831168</v>
      </c>
      <c r="O22" s="94">
        <f t="shared" si="6"/>
        <v>0.79051383399209485</v>
      </c>
      <c r="P22" s="94">
        <f t="shared" si="6"/>
        <v>0.79051383399209485</v>
      </c>
      <c r="Q22" s="94">
        <f t="shared" si="6"/>
        <v>0.79051383399209485</v>
      </c>
      <c r="R22" s="92"/>
      <c r="S22" s="94">
        <f t="shared" si="6"/>
        <v>0.83056478405315615</v>
      </c>
      <c r="T22" s="94">
        <f t="shared" si="6"/>
        <v>0.88183421516754845</v>
      </c>
      <c r="U22" s="150"/>
    </row>
    <row r="23" spans="2:21" s="4" customFormat="1" ht="24" customHeight="1" x14ac:dyDescent="0.25">
      <c r="B23" s="120"/>
      <c r="C23" s="129"/>
      <c r="D23" s="146"/>
      <c r="E23" s="26" t="s">
        <v>22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2"/>
      <c r="S23" s="94"/>
      <c r="T23" s="94"/>
      <c r="U23" s="150"/>
    </row>
    <row r="24" spans="2:21" s="4" customFormat="1" ht="24" customHeight="1" x14ac:dyDescent="0.25">
      <c r="B24" s="120">
        <v>9</v>
      </c>
      <c r="C24" s="122" t="s">
        <v>26</v>
      </c>
      <c r="D24" s="145"/>
      <c r="E24" s="15" t="s">
        <v>44</v>
      </c>
      <c r="F24" s="57">
        <f>F19*F22</f>
        <v>70.375890048021191</v>
      </c>
      <c r="G24" s="57">
        <f>G19*G22</f>
        <v>13.799194127062979</v>
      </c>
      <c r="H24" s="57">
        <f t="shared" ref="H24:T24" si="7">H19*H22</f>
        <v>1.3799194127062979</v>
      </c>
      <c r="I24" s="57">
        <f t="shared" si="7"/>
        <v>0</v>
      </c>
      <c r="J24" s="57">
        <f t="shared" si="7"/>
        <v>2.7598388254125958</v>
      </c>
      <c r="K24" s="57">
        <f t="shared" si="7"/>
        <v>2.7598388254125958</v>
      </c>
      <c r="L24" s="57">
        <f t="shared" si="7"/>
        <v>1.3799194127062979</v>
      </c>
      <c r="M24" s="57">
        <f t="shared" ref="M24" si="8">M19*M22</f>
        <v>92.454600651321954</v>
      </c>
      <c r="N24" s="57">
        <f t="shared" si="7"/>
        <v>1.5109611163222478</v>
      </c>
      <c r="O24" s="57">
        <f t="shared" si="7"/>
        <v>10.494209819731962</v>
      </c>
      <c r="P24" s="57">
        <f t="shared" si="7"/>
        <v>0</v>
      </c>
      <c r="Q24" s="57">
        <f t="shared" ref="Q24" si="9">Q19*Q22</f>
        <v>10.494209819731962</v>
      </c>
      <c r="R24" s="93">
        <f>SUM(M24,N24,Q24)</f>
        <v>104.45977158737617</v>
      </c>
      <c r="S24" s="57">
        <f t="shared" si="7"/>
        <v>645.14108728164524</v>
      </c>
      <c r="T24" s="57">
        <f t="shared" si="7"/>
        <v>0</v>
      </c>
      <c r="U24" s="148">
        <f>SUM(R24:T25)</f>
        <v>749.60085886902141</v>
      </c>
    </row>
    <row r="25" spans="2:21" s="4" customFormat="1" ht="24" customHeight="1" x14ac:dyDescent="0.25">
      <c r="B25" s="120"/>
      <c r="C25" s="129"/>
      <c r="D25" s="146"/>
      <c r="E25" s="26" t="s">
        <v>24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93"/>
      <c r="S25" s="57"/>
      <c r="T25" s="57"/>
      <c r="U25" s="148"/>
    </row>
    <row r="26" spans="2:21" s="4" customFormat="1" ht="24" customHeight="1" x14ac:dyDescent="0.25">
      <c r="B26" s="22"/>
      <c r="C26" s="23"/>
      <c r="D26" s="27"/>
      <c r="E26" s="24" t="s">
        <v>67</v>
      </c>
      <c r="F26" s="56">
        <v>79.5</v>
      </c>
      <c r="G26" s="56">
        <v>79.5</v>
      </c>
      <c r="H26" s="56">
        <v>79.5</v>
      </c>
      <c r="I26" s="56">
        <v>79.5</v>
      </c>
      <c r="J26" s="56">
        <v>79.5</v>
      </c>
      <c r="K26" s="56">
        <v>79.5</v>
      </c>
      <c r="L26" s="56">
        <v>79.5</v>
      </c>
      <c r="M26" s="56">
        <v>79.5</v>
      </c>
      <c r="N26" s="56">
        <v>83.6</v>
      </c>
      <c r="O26" s="56">
        <v>85.3</v>
      </c>
      <c r="P26" s="56">
        <v>85.3</v>
      </c>
      <c r="Q26" s="56">
        <v>85.3</v>
      </c>
      <c r="R26" s="56"/>
      <c r="S26" s="55">
        <v>86.9</v>
      </c>
      <c r="T26" s="56">
        <v>19.600000000000001</v>
      </c>
      <c r="U26" s="31"/>
    </row>
    <row r="27" spans="2:21" s="4" customFormat="1" ht="24" customHeight="1" x14ac:dyDescent="0.25">
      <c r="B27" s="120">
        <v>10</v>
      </c>
      <c r="C27" s="122" t="s">
        <v>27</v>
      </c>
      <c r="D27" s="145"/>
      <c r="E27" s="15" t="s">
        <v>45</v>
      </c>
      <c r="F27" s="94">
        <f>100/F26</f>
        <v>1.2578616352201257</v>
      </c>
      <c r="G27" s="94">
        <f t="shared" ref="G27:T27" si="10">100/G26</f>
        <v>1.2578616352201257</v>
      </c>
      <c r="H27" s="94">
        <f t="shared" si="10"/>
        <v>1.2578616352201257</v>
      </c>
      <c r="I27" s="94">
        <f t="shared" si="10"/>
        <v>1.2578616352201257</v>
      </c>
      <c r="J27" s="94">
        <f t="shared" si="10"/>
        <v>1.2578616352201257</v>
      </c>
      <c r="K27" s="94">
        <f t="shared" si="10"/>
        <v>1.2578616352201257</v>
      </c>
      <c r="L27" s="94">
        <f t="shared" si="10"/>
        <v>1.2578616352201257</v>
      </c>
      <c r="M27" s="94">
        <f t="shared" si="10"/>
        <v>1.2578616352201257</v>
      </c>
      <c r="N27" s="94">
        <f t="shared" si="10"/>
        <v>1.1961722488038278</v>
      </c>
      <c r="O27" s="94">
        <f t="shared" si="10"/>
        <v>1.1723329425556859</v>
      </c>
      <c r="P27" s="94">
        <f t="shared" si="10"/>
        <v>1.1723329425556859</v>
      </c>
      <c r="Q27" s="94">
        <f t="shared" si="10"/>
        <v>1.1723329425556859</v>
      </c>
      <c r="R27" s="94"/>
      <c r="S27" s="94">
        <f t="shared" si="10"/>
        <v>1.1507479861910241</v>
      </c>
      <c r="T27" s="94">
        <f t="shared" si="10"/>
        <v>5.1020408163265305</v>
      </c>
      <c r="U27" s="150"/>
    </row>
    <row r="28" spans="2:21" s="4" customFormat="1" ht="24" customHeight="1" x14ac:dyDescent="0.25">
      <c r="B28" s="120"/>
      <c r="C28" s="129"/>
      <c r="D28" s="146"/>
      <c r="E28" s="26" t="s">
        <v>22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150"/>
    </row>
    <row r="29" spans="2:21" s="4" customFormat="1" ht="24" customHeight="1" x14ac:dyDescent="0.25">
      <c r="B29" s="120">
        <v>11</v>
      </c>
      <c r="C29" s="122" t="s">
        <v>28</v>
      </c>
      <c r="D29" s="145"/>
      <c r="E29" s="15" t="s">
        <v>29</v>
      </c>
      <c r="F29" s="97">
        <f>F24*F27</f>
        <v>88.523132135875713</v>
      </c>
      <c r="G29" s="97">
        <f t="shared" ref="G29:T29" si="11">G24*G27</f>
        <v>17.357476889387392</v>
      </c>
      <c r="H29" s="97">
        <f t="shared" si="11"/>
        <v>1.7357476889387395</v>
      </c>
      <c r="I29" s="97">
        <f t="shared" si="11"/>
        <v>0</v>
      </c>
      <c r="J29" s="97">
        <f t="shared" si="11"/>
        <v>3.4714953778774791</v>
      </c>
      <c r="K29" s="97">
        <f t="shared" si="11"/>
        <v>3.4714953778774791</v>
      </c>
      <c r="L29" s="97">
        <f t="shared" si="11"/>
        <v>1.7357476889387395</v>
      </c>
      <c r="M29" s="97">
        <f t="shared" ref="M29" si="12">M24*M27</f>
        <v>116.29509515889553</v>
      </c>
      <c r="N29" s="97">
        <f t="shared" si="11"/>
        <v>1.8073697563663251</v>
      </c>
      <c r="O29" s="97">
        <f t="shared" si="11"/>
        <v>12.302707877763146</v>
      </c>
      <c r="P29" s="97">
        <f t="shared" si="11"/>
        <v>0</v>
      </c>
      <c r="Q29" s="97">
        <f t="shared" ref="Q29" si="13">Q24*Q27</f>
        <v>12.302707877763146</v>
      </c>
      <c r="R29" s="95">
        <f>SUM(M29,N29,Q29)</f>
        <v>130.405172793025</v>
      </c>
      <c r="S29" s="97">
        <f t="shared" si="11"/>
        <v>742.39480699844103</v>
      </c>
      <c r="T29" s="97">
        <f t="shared" si="11"/>
        <v>0</v>
      </c>
      <c r="U29" s="147">
        <f>SUM(R29:T30)</f>
        <v>872.79997979146606</v>
      </c>
    </row>
    <row r="30" spans="2:21" s="4" customFormat="1" ht="24" customHeight="1" x14ac:dyDescent="0.25">
      <c r="B30" s="120"/>
      <c r="C30" s="129"/>
      <c r="D30" s="146"/>
      <c r="E30" s="26" t="s">
        <v>24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5"/>
      <c r="S30" s="97"/>
      <c r="T30" s="97"/>
      <c r="U30" s="147"/>
    </row>
    <row r="31" spans="2:21" s="4" customFormat="1" ht="24" customHeight="1" x14ac:dyDescent="0.25">
      <c r="B31" s="120">
        <v>12</v>
      </c>
      <c r="C31" s="122" t="s">
        <v>30</v>
      </c>
      <c r="D31" s="123"/>
      <c r="E31" s="141" t="s">
        <v>31</v>
      </c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143"/>
    </row>
    <row r="32" spans="2:21" s="4" customFormat="1" ht="24" customHeight="1" thickBot="1" x14ac:dyDescent="0.3">
      <c r="B32" s="121"/>
      <c r="C32" s="124"/>
      <c r="D32" s="125"/>
      <c r="E32" s="142"/>
      <c r="F32" s="61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144"/>
    </row>
    <row r="33" spans="2:21" s="4" customFormat="1" ht="24" customHeight="1" x14ac:dyDescent="0.25">
      <c r="B33" s="136">
        <v>13</v>
      </c>
      <c r="C33" s="137" t="s">
        <v>32</v>
      </c>
      <c r="D33" s="138"/>
      <c r="E33" s="19" t="s">
        <v>46</v>
      </c>
      <c r="F33" s="140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140"/>
      <c r="T33" s="140"/>
      <c r="U33" s="139"/>
    </row>
    <row r="34" spans="2:21" s="4" customFormat="1" ht="24" customHeight="1" x14ac:dyDescent="0.25">
      <c r="B34" s="120"/>
      <c r="C34" s="129"/>
      <c r="D34" s="130"/>
      <c r="E34" s="13" t="s">
        <v>22</v>
      </c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118"/>
    </row>
    <row r="35" spans="2:21" s="4" customFormat="1" ht="24" customHeight="1" x14ac:dyDescent="0.25">
      <c r="B35" s="120">
        <v>14</v>
      </c>
      <c r="C35" s="122" t="s">
        <v>33</v>
      </c>
      <c r="D35" s="123"/>
      <c r="E35" s="13" t="s">
        <v>47</v>
      </c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118"/>
    </row>
    <row r="36" spans="2:21" s="4" customFormat="1" ht="24" customHeight="1" thickBot="1" x14ac:dyDescent="0.3">
      <c r="B36" s="121"/>
      <c r="C36" s="124"/>
      <c r="D36" s="125"/>
      <c r="E36" s="21" t="s">
        <v>12</v>
      </c>
      <c r="F36" s="132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132"/>
      <c r="T36" s="132"/>
      <c r="U36" s="119"/>
    </row>
    <row r="37" spans="2:21" s="4" customFormat="1" ht="24" customHeight="1" x14ac:dyDescent="0.25">
      <c r="B37" s="136">
        <v>15</v>
      </c>
      <c r="C37" s="137" t="s">
        <v>34</v>
      </c>
      <c r="D37" s="138"/>
      <c r="E37" s="19" t="s">
        <v>48</v>
      </c>
      <c r="F37" s="64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6"/>
      <c r="U37" s="139"/>
    </row>
    <row r="38" spans="2:21" s="4" customFormat="1" ht="24" customHeight="1" x14ac:dyDescent="0.25">
      <c r="B38" s="120"/>
      <c r="C38" s="129"/>
      <c r="D38" s="130"/>
      <c r="E38" s="13" t="s">
        <v>22</v>
      </c>
      <c r="F38" s="67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9"/>
      <c r="U38" s="118"/>
    </row>
    <row r="39" spans="2:21" s="4" customFormat="1" ht="24" customHeight="1" x14ac:dyDescent="0.25">
      <c r="B39" s="120">
        <v>16</v>
      </c>
      <c r="C39" s="122" t="s">
        <v>35</v>
      </c>
      <c r="D39" s="123"/>
      <c r="E39" s="13" t="s">
        <v>49</v>
      </c>
      <c r="F39" s="58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0"/>
      <c r="U39" s="118"/>
    </row>
    <row r="40" spans="2:21" s="4" customFormat="1" ht="24" customHeight="1" thickBot="1" x14ac:dyDescent="0.3">
      <c r="B40" s="121"/>
      <c r="C40" s="124"/>
      <c r="D40" s="125"/>
      <c r="E40" s="21" t="s">
        <v>36</v>
      </c>
      <c r="F40" s="61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3"/>
      <c r="U40" s="119"/>
    </row>
    <row r="41" spans="2:21" s="4" customFormat="1" ht="24" customHeight="1" x14ac:dyDescent="0.25">
      <c r="B41" s="126">
        <v>17</v>
      </c>
      <c r="C41" s="127" t="s">
        <v>37</v>
      </c>
      <c r="D41" s="128"/>
      <c r="E41" s="17" t="s">
        <v>50</v>
      </c>
      <c r="F41" s="64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6"/>
      <c r="U41" s="131"/>
    </row>
    <row r="42" spans="2:21" s="4" customFormat="1" ht="24" customHeight="1" x14ac:dyDescent="0.25">
      <c r="B42" s="120"/>
      <c r="C42" s="129"/>
      <c r="D42" s="130"/>
      <c r="E42" s="13" t="s">
        <v>22</v>
      </c>
      <c r="F42" s="67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9"/>
      <c r="U42" s="118"/>
    </row>
    <row r="43" spans="2:21" s="4" customFormat="1" ht="24" customHeight="1" x14ac:dyDescent="0.25">
      <c r="B43" s="120">
        <v>18</v>
      </c>
      <c r="C43" s="122" t="s">
        <v>38</v>
      </c>
      <c r="D43" s="123"/>
      <c r="E43" s="13" t="s">
        <v>51</v>
      </c>
      <c r="F43" s="58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  <c r="U43" s="118"/>
    </row>
    <row r="44" spans="2:21" s="4" customFormat="1" ht="24" customHeight="1" thickBot="1" x14ac:dyDescent="0.3">
      <c r="B44" s="121"/>
      <c r="C44" s="124"/>
      <c r="D44" s="125"/>
      <c r="E44" s="21" t="s">
        <v>36</v>
      </c>
      <c r="F44" s="61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3"/>
      <c r="U44" s="119"/>
    </row>
    <row r="45" spans="2:21" s="4" customFormat="1" ht="15" customHeight="1" x14ac:dyDescent="0.25">
      <c r="B45" s="102" t="s">
        <v>5</v>
      </c>
      <c r="C45" s="103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3"/>
    </row>
    <row r="46" spans="2:21" s="4" customFormat="1" ht="48" customHeight="1" thickBot="1" x14ac:dyDescent="0.3">
      <c r="B46" s="104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6"/>
    </row>
  </sheetData>
  <mergeCells count="214"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4" t="s">
        <v>77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6"/>
      <c r="U2" s="167"/>
    </row>
    <row r="3" spans="2:21" s="3" customFormat="1" ht="24" customHeight="1" thickBot="1" x14ac:dyDescent="0.3">
      <c r="B3" s="109" t="s">
        <v>0</v>
      </c>
      <c r="C3" s="72"/>
      <c r="D3" s="114" t="s">
        <v>71</v>
      </c>
      <c r="E3" s="115"/>
      <c r="F3" s="70" t="s">
        <v>13</v>
      </c>
      <c r="G3" s="71"/>
      <c r="H3" s="71"/>
      <c r="I3" s="72"/>
      <c r="J3" s="79" t="s">
        <v>72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1"/>
    </row>
    <row r="4" spans="2:21" s="3" customFormat="1" ht="24" customHeight="1" x14ac:dyDescent="0.25">
      <c r="B4" s="5" t="s">
        <v>1</v>
      </c>
      <c r="C4" s="6"/>
      <c r="D4" s="116">
        <v>43850</v>
      </c>
      <c r="E4" s="117"/>
      <c r="F4" s="73" t="s">
        <v>14</v>
      </c>
      <c r="G4" s="74"/>
      <c r="H4" s="74"/>
      <c r="I4" s="75"/>
      <c r="J4" s="82" t="s">
        <v>76</v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</row>
    <row r="5" spans="2:21" s="3" customFormat="1" ht="24" customHeight="1" x14ac:dyDescent="0.25">
      <c r="B5" s="7" t="s">
        <v>2</v>
      </c>
      <c r="C5" s="8"/>
      <c r="D5" s="171" t="s">
        <v>78</v>
      </c>
      <c r="E5" s="172"/>
      <c r="F5" s="76" t="s">
        <v>15</v>
      </c>
      <c r="G5" s="77"/>
      <c r="H5" s="77"/>
      <c r="I5" s="78"/>
      <c r="J5" s="85" t="s">
        <v>79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s="3" customFormat="1" ht="24" customHeight="1" thickBot="1" x14ac:dyDescent="0.3">
      <c r="B6" s="9" t="s">
        <v>3</v>
      </c>
      <c r="C6" s="10"/>
      <c r="D6" s="168" t="s">
        <v>64</v>
      </c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9"/>
      <c r="U6" s="170"/>
    </row>
    <row r="7" spans="2:21" s="3" customFormat="1" ht="24" customHeight="1" thickBot="1" x14ac:dyDescent="0.3">
      <c r="B7" s="11" t="s">
        <v>4</v>
      </c>
      <c r="C7" s="12"/>
      <c r="D7" s="173"/>
      <c r="E7" s="174"/>
      <c r="F7" s="70" t="s">
        <v>16</v>
      </c>
      <c r="G7" s="71"/>
      <c r="H7" s="71"/>
      <c r="I7" s="72"/>
      <c r="J7" s="88">
        <v>43852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1"/>
    </row>
    <row r="8" spans="2:21" s="3" customFormat="1" ht="24" customHeight="1" x14ac:dyDescent="0.25">
      <c r="B8" s="42">
        <v>1</v>
      </c>
      <c r="C8" s="181" t="s">
        <v>6</v>
      </c>
      <c r="D8" s="182"/>
      <c r="E8" s="183"/>
      <c r="F8" s="151" t="s">
        <v>73</v>
      </c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2"/>
      <c r="U8" s="153"/>
    </row>
    <row r="9" spans="2:21" s="3" customFormat="1" ht="24" customHeight="1" x14ac:dyDescent="0.25">
      <c r="B9" s="36">
        <v>2</v>
      </c>
      <c r="C9" s="107" t="s">
        <v>7</v>
      </c>
      <c r="D9" s="108"/>
      <c r="E9" s="13" t="s">
        <v>39</v>
      </c>
      <c r="F9" s="154" t="s">
        <v>69</v>
      </c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5"/>
      <c r="U9" s="156"/>
    </row>
    <row r="10" spans="2:21" s="3" customFormat="1" ht="24" customHeight="1" x14ac:dyDescent="0.25">
      <c r="B10" s="36">
        <v>3</v>
      </c>
      <c r="C10" s="107" t="s">
        <v>8</v>
      </c>
      <c r="D10" s="180"/>
      <c r="E10" s="108"/>
      <c r="F10" s="157" t="s">
        <v>75</v>
      </c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8"/>
      <c r="U10" s="159"/>
    </row>
    <row r="11" spans="2:21" s="3" customFormat="1" ht="24" customHeight="1" thickBot="1" x14ac:dyDescent="0.3">
      <c r="B11" s="37">
        <v>4</v>
      </c>
      <c r="C11" s="177" t="s">
        <v>9</v>
      </c>
      <c r="D11" s="178"/>
      <c r="E11" s="179"/>
      <c r="F11" s="160" t="s">
        <v>74</v>
      </c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1"/>
      <c r="U11" s="162"/>
    </row>
    <row r="12" spans="2:21" s="3" customFormat="1" ht="18" customHeight="1" x14ac:dyDescent="0.25">
      <c r="B12" s="110"/>
      <c r="C12" s="65"/>
      <c r="D12" s="65"/>
      <c r="E12" s="66"/>
      <c r="F12" s="133" t="s">
        <v>19</v>
      </c>
      <c r="G12" s="134"/>
      <c r="H12" s="134"/>
      <c r="I12" s="134"/>
      <c r="J12" s="134"/>
      <c r="K12" s="134"/>
      <c r="L12" s="135"/>
      <c r="M12" s="41" t="s">
        <v>19</v>
      </c>
      <c r="N12" s="19" t="s">
        <v>21</v>
      </c>
      <c r="O12" s="133" t="s">
        <v>20</v>
      </c>
      <c r="P12" s="135"/>
      <c r="Q12" s="40" t="s">
        <v>20</v>
      </c>
      <c r="R12" s="39" t="s">
        <v>61</v>
      </c>
      <c r="S12" s="98" t="s">
        <v>17</v>
      </c>
      <c r="T12" s="98" t="s">
        <v>18</v>
      </c>
      <c r="U12" s="184" t="s">
        <v>70</v>
      </c>
    </row>
    <row r="13" spans="2:21" s="3" customFormat="1" ht="18" customHeight="1" x14ac:dyDescent="0.25">
      <c r="B13" s="111"/>
      <c r="C13" s="68"/>
      <c r="D13" s="68"/>
      <c r="E13" s="69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99"/>
      <c r="T13" s="99"/>
      <c r="U13" s="185"/>
    </row>
    <row r="14" spans="2:21" s="4" customFormat="1" ht="24" customHeight="1" x14ac:dyDescent="0.25">
      <c r="B14" s="120">
        <v>5</v>
      </c>
      <c r="C14" s="122" t="s">
        <v>10</v>
      </c>
      <c r="D14" s="123"/>
      <c r="E14" s="15" t="s">
        <v>40</v>
      </c>
      <c r="F14" s="89">
        <v>72</v>
      </c>
      <c r="G14" s="89">
        <v>23</v>
      </c>
      <c r="H14" s="89">
        <v>0</v>
      </c>
      <c r="I14" s="89">
        <v>1</v>
      </c>
      <c r="J14" s="89">
        <v>0</v>
      </c>
      <c r="K14" s="89">
        <v>6</v>
      </c>
      <c r="L14" s="89">
        <v>0</v>
      </c>
      <c r="M14" s="89">
        <f>SUM(F14:L15)</f>
        <v>102</v>
      </c>
      <c r="N14" s="89">
        <v>3</v>
      </c>
      <c r="O14" s="89">
        <v>6</v>
      </c>
      <c r="P14" s="89">
        <v>0</v>
      </c>
      <c r="Q14" s="89">
        <f>SUM(O14:P15)</f>
        <v>6</v>
      </c>
      <c r="R14" s="89">
        <f>SUM(M14,N14,Q14)</f>
        <v>111</v>
      </c>
      <c r="S14" s="175">
        <v>412</v>
      </c>
      <c r="T14" s="89">
        <v>0</v>
      </c>
      <c r="U14" s="176">
        <f>SUM(R14:T15)</f>
        <v>523</v>
      </c>
    </row>
    <row r="15" spans="2:21" s="4" customFormat="1" ht="24" customHeight="1" x14ac:dyDescent="0.25">
      <c r="B15" s="120"/>
      <c r="C15" s="129"/>
      <c r="D15" s="130"/>
      <c r="E15" s="35" t="s">
        <v>12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75"/>
      <c r="T15" s="89"/>
      <c r="U15" s="176"/>
    </row>
    <row r="16" spans="2:21" s="4" customFormat="1" ht="24" customHeight="1" x14ac:dyDescent="0.25">
      <c r="B16" s="36"/>
      <c r="C16" s="38"/>
      <c r="D16" s="27"/>
      <c r="E16" s="43" t="s">
        <v>65</v>
      </c>
      <c r="F16" s="56">
        <f>7.71+8.23+8.07+7.9+7.66+7.43+6.75+5.65</f>
        <v>59.400000000000006</v>
      </c>
      <c r="G16" s="56">
        <f t="shared" ref="G16:M16" si="0">7.71+8.23+8.07+7.9+7.66+7.43+6.75+5.65</f>
        <v>59.400000000000006</v>
      </c>
      <c r="H16" s="56">
        <f t="shared" si="0"/>
        <v>59.400000000000006</v>
      </c>
      <c r="I16" s="56">
        <f t="shared" si="0"/>
        <v>59.400000000000006</v>
      </c>
      <c r="J16" s="56">
        <f t="shared" si="0"/>
        <v>59.400000000000006</v>
      </c>
      <c r="K16" s="56">
        <f t="shared" si="0"/>
        <v>59.400000000000006</v>
      </c>
      <c r="L16" s="56">
        <f t="shared" si="0"/>
        <v>59.400000000000006</v>
      </c>
      <c r="M16" s="56">
        <f t="shared" si="0"/>
        <v>59.400000000000006</v>
      </c>
      <c r="N16" s="56">
        <f>6+6.83+7.36+7.66+7.35+6.92+6.24+5.36</f>
        <v>53.720000000000006</v>
      </c>
      <c r="O16" s="56">
        <f>7.48+6.34+5.82+5.27+6.74+8.18+6.67+6.23</f>
        <v>52.730000000000004</v>
      </c>
      <c r="P16" s="56">
        <f t="shared" ref="P16:Q16" si="1">7.48+6.34+5.82+5.27+6.74+8.18+6.67+6.23</f>
        <v>52.730000000000004</v>
      </c>
      <c r="Q16" s="56">
        <f t="shared" si="1"/>
        <v>52.730000000000004</v>
      </c>
      <c r="R16" s="56"/>
      <c r="S16" s="55">
        <f>6.74+6.33+6.22+5.95+6.74+8.53+8.91+7.87</f>
        <v>57.29</v>
      </c>
      <c r="T16" s="56">
        <f>7.09+7.54+6.11+5.38+6.47+7.69+7.61+7.17</f>
        <v>55.059999999999995</v>
      </c>
      <c r="U16" s="31"/>
    </row>
    <row r="17" spans="2:21" s="4" customFormat="1" ht="24" customHeight="1" x14ac:dyDescent="0.25">
      <c r="B17" s="120">
        <v>6</v>
      </c>
      <c r="C17" s="122" t="s">
        <v>11</v>
      </c>
      <c r="D17" s="145"/>
      <c r="E17" s="16" t="s">
        <v>41</v>
      </c>
      <c r="F17" s="101">
        <f t="shared" ref="F17:Q17" si="2">100/F16</f>
        <v>1.6835016835016834</v>
      </c>
      <c r="G17" s="101">
        <f t="shared" si="2"/>
        <v>1.6835016835016834</v>
      </c>
      <c r="H17" s="101">
        <f t="shared" si="2"/>
        <v>1.6835016835016834</v>
      </c>
      <c r="I17" s="101">
        <f t="shared" si="2"/>
        <v>1.6835016835016834</v>
      </c>
      <c r="J17" s="101">
        <f t="shared" si="2"/>
        <v>1.6835016835016834</v>
      </c>
      <c r="K17" s="101">
        <f t="shared" si="2"/>
        <v>1.6835016835016834</v>
      </c>
      <c r="L17" s="101">
        <f t="shared" si="2"/>
        <v>1.6835016835016834</v>
      </c>
      <c r="M17" s="101">
        <f t="shared" si="2"/>
        <v>1.6835016835016834</v>
      </c>
      <c r="N17" s="101">
        <f t="shared" si="2"/>
        <v>1.8615040953090094</v>
      </c>
      <c r="O17" s="101">
        <f t="shared" si="2"/>
        <v>1.8964536317087046</v>
      </c>
      <c r="P17" s="101">
        <f t="shared" si="2"/>
        <v>1.8964536317087046</v>
      </c>
      <c r="Q17" s="101">
        <f t="shared" si="2"/>
        <v>1.8964536317087046</v>
      </c>
      <c r="R17" s="90"/>
      <c r="S17" s="101">
        <f>100/S16</f>
        <v>1.7455053237912377</v>
      </c>
      <c r="T17" s="101">
        <f>100/T16</f>
        <v>1.8162005085361426</v>
      </c>
      <c r="U17" s="163"/>
    </row>
    <row r="18" spans="2:21" s="4" customFormat="1" ht="24" customHeight="1" x14ac:dyDescent="0.25">
      <c r="B18" s="120"/>
      <c r="C18" s="129"/>
      <c r="D18" s="146"/>
      <c r="E18" s="43" t="s">
        <v>22</v>
      </c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90"/>
      <c r="S18" s="101"/>
      <c r="T18" s="101"/>
      <c r="U18" s="163"/>
    </row>
    <row r="19" spans="2:21" s="4" customFormat="1" ht="24" customHeight="1" x14ac:dyDescent="0.25">
      <c r="B19" s="120">
        <v>7</v>
      </c>
      <c r="C19" s="122" t="s">
        <v>23</v>
      </c>
      <c r="D19" s="145"/>
      <c r="E19" s="15" t="s">
        <v>42</v>
      </c>
      <c r="F19" s="100">
        <f t="shared" ref="F19:Q19" si="3">F14*F17</f>
        <v>121.2121212121212</v>
      </c>
      <c r="G19" s="100">
        <f t="shared" si="3"/>
        <v>38.72053872053872</v>
      </c>
      <c r="H19" s="100">
        <f t="shared" si="3"/>
        <v>0</v>
      </c>
      <c r="I19" s="100">
        <f t="shared" si="3"/>
        <v>1.6835016835016834</v>
      </c>
      <c r="J19" s="100">
        <f t="shared" si="3"/>
        <v>0</v>
      </c>
      <c r="K19" s="100">
        <f t="shared" si="3"/>
        <v>10.1010101010101</v>
      </c>
      <c r="L19" s="100">
        <f t="shared" si="3"/>
        <v>0</v>
      </c>
      <c r="M19" s="100">
        <f t="shared" si="3"/>
        <v>171.71717171717171</v>
      </c>
      <c r="N19" s="100">
        <f t="shared" si="3"/>
        <v>5.584512285927028</v>
      </c>
      <c r="O19" s="100">
        <f t="shared" si="3"/>
        <v>11.378721790252229</v>
      </c>
      <c r="P19" s="100">
        <f t="shared" si="3"/>
        <v>0</v>
      </c>
      <c r="Q19" s="100">
        <f t="shared" si="3"/>
        <v>11.378721790252229</v>
      </c>
      <c r="R19" s="91">
        <f>SUM(M19,N19,Q19)</f>
        <v>188.68040579335096</v>
      </c>
      <c r="S19" s="100">
        <f>S14*S17</f>
        <v>719.14819340198994</v>
      </c>
      <c r="T19" s="100">
        <f>T14*T17</f>
        <v>0</v>
      </c>
      <c r="U19" s="149">
        <f>SUM(R19:T20)</f>
        <v>907.82859919534087</v>
      </c>
    </row>
    <row r="20" spans="2:21" s="4" customFormat="1" ht="24" customHeight="1" x14ac:dyDescent="0.25">
      <c r="B20" s="120"/>
      <c r="C20" s="129"/>
      <c r="D20" s="146"/>
      <c r="E20" s="35" t="s">
        <v>24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91"/>
      <c r="S20" s="100"/>
      <c r="T20" s="100"/>
      <c r="U20" s="149"/>
    </row>
    <row r="21" spans="2:21" s="4" customFormat="1" ht="24" customHeight="1" x14ac:dyDescent="0.25">
      <c r="B21" s="36"/>
      <c r="C21" s="38"/>
      <c r="D21" s="27"/>
      <c r="E21" s="43" t="s">
        <v>66</v>
      </c>
      <c r="F21" s="55">
        <v>122</v>
      </c>
      <c r="G21" s="55">
        <v>122</v>
      </c>
      <c r="H21" s="55">
        <v>122</v>
      </c>
      <c r="I21" s="55">
        <v>122</v>
      </c>
      <c r="J21" s="55">
        <v>122</v>
      </c>
      <c r="K21" s="55">
        <v>122</v>
      </c>
      <c r="L21" s="55">
        <v>122</v>
      </c>
      <c r="M21" s="55">
        <v>122</v>
      </c>
      <c r="N21" s="55">
        <v>134.19999999999999</v>
      </c>
      <c r="O21" s="55">
        <v>117.1</v>
      </c>
      <c r="P21" s="55">
        <v>117.1</v>
      </c>
      <c r="Q21" s="55">
        <v>117.1</v>
      </c>
      <c r="R21" s="55"/>
      <c r="S21" s="55">
        <v>106.4</v>
      </c>
      <c r="T21" s="55">
        <v>104.3</v>
      </c>
      <c r="U21" s="32"/>
    </row>
    <row r="22" spans="2:21" s="4" customFormat="1" ht="24" customHeight="1" x14ac:dyDescent="0.25">
      <c r="B22" s="120">
        <v>8</v>
      </c>
      <c r="C22" s="122" t="s">
        <v>25</v>
      </c>
      <c r="D22" s="145"/>
      <c r="E22" s="16" t="s">
        <v>43</v>
      </c>
      <c r="F22" s="94">
        <f>100/F21</f>
        <v>0.81967213114754101</v>
      </c>
      <c r="G22" s="94">
        <f>100/G21</f>
        <v>0.81967213114754101</v>
      </c>
      <c r="H22" s="94">
        <f t="shared" ref="H22:T22" si="4">100/H21</f>
        <v>0.81967213114754101</v>
      </c>
      <c r="I22" s="94">
        <f t="shared" si="4"/>
        <v>0.81967213114754101</v>
      </c>
      <c r="J22" s="94">
        <f t="shared" si="4"/>
        <v>0.81967213114754101</v>
      </c>
      <c r="K22" s="94">
        <f t="shared" si="4"/>
        <v>0.81967213114754101</v>
      </c>
      <c r="L22" s="94">
        <f t="shared" si="4"/>
        <v>0.81967213114754101</v>
      </c>
      <c r="M22" s="94">
        <f t="shared" si="4"/>
        <v>0.81967213114754101</v>
      </c>
      <c r="N22" s="94">
        <f t="shared" si="4"/>
        <v>0.7451564828614009</v>
      </c>
      <c r="O22" s="94">
        <f t="shared" si="4"/>
        <v>0.8539709649871905</v>
      </c>
      <c r="P22" s="94">
        <f t="shared" si="4"/>
        <v>0.8539709649871905</v>
      </c>
      <c r="Q22" s="94">
        <f t="shared" si="4"/>
        <v>0.8539709649871905</v>
      </c>
      <c r="R22" s="92"/>
      <c r="S22" s="94">
        <f t="shared" si="4"/>
        <v>0.93984962406015038</v>
      </c>
      <c r="T22" s="94">
        <f t="shared" si="4"/>
        <v>0.95877277085330781</v>
      </c>
      <c r="U22" s="150"/>
    </row>
    <row r="23" spans="2:21" s="4" customFormat="1" ht="24" customHeight="1" x14ac:dyDescent="0.25">
      <c r="B23" s="120"/>
      <c r="C23" s="129"/>
      <c r="D23" s="146"/>
      <c r="E23" s="35" t="s">
        <v>22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2"/>
      <c r="S23" s="94"/>
      <c r="T23" s="94"/>
      <c r="U23" s="150"/>
    </row>
    <row r="24" spans="2:21" s="4" customFormat="1" ht="24" customHeight="1" x14ac:dyDescent="0.25">
      <c r="B24" s="120">
        <v>9</v>
      </c>
      <c r="C24" s="122" t="s">
        <v>26</v>
      </c>
      <c r="D24" s="145"/>
      <c r="E24" s="15" t="s">
        <v>44</v>
      </c>
      <c r="F24" s="57">
        <f>F19*F22</f>
        <v>99.354197714853441</v>
      </c>
      <c r="G24" s="57">
        <f>G19*G22</f>
        <v>31.738146492244852</v>
      </c>
      <c r="H24" s="57">
        <f t="shared" ref="H24:T24" si="5">H19*H22</f>
        <v>0</v>
      </c>
      <c r="I24" s="57">
        <f t="shared" si="5"/>
        <v>1.3799194127062979</v>
      </c>
      <c r="J24" s="57">
        <f t="shared" si="5"/>
        <v>0</v>
      </c>
      <c r="K24" s="57">
        <f t="shared" si="5"/>
        <v>8.279516476237788</v>
      </c>
      <c r="L24" s="57">
        <f t="shared" si="5"/>
        <v>0</v>
      </c>
      <c r="M24" s="57">
        <f t="shared" si="5"/>
        <v>140.75178009604238</v>
      </c>
      <c r="N24" s="57">
        <f t="shared" si="5"/>
        <v>4.1613355334776658</v>
      </c>
      <c r="O24" s="57">
        <f t="shared" si="5"/>
        <v>9.7170980275424679</v>
      </c>
      <c r="P24" s="57">
        <f t="shared" si="5"/>
        <v>0</v>
      </c>
      <c r="Q24" s="57">
        <f t="shared" si="5"/>
        <v>9.7170980275424679</v>
      </c>
      <c r="R24" s="93">
        <f>SUM(M24,N24,Q24)</f>
        <v>154.63021365706251</v>
      </c>
      <c r="S24" s="57">
        <f t="shared" si="5"/>
        <v>675.89115921239659</v>
      </c>
      <c r="T24" s="57">
        <f t="shared" si="5"/>
        <v>0</v>
      </c>
      <c r="U24" s="148">
        <f>SUM(R24:T25)</f>
        <v>830.52137286945913</v>
      </c>
    </row>
    <row r="25" spans="2:21" s="4" customFormat="1" ht="24" customHeight="1" x14ac:dyDescent="0.25">
      <c r="B25" s="120"/>
      <c r="C25" s="129"/>
      <c r="D25" s="146"/>
      <c r="E25" s="35" t="s">
        <v>24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93"/>
      <c r="S25" s="57"/>
      <c r="T25" s="57"/>
      <c r="U25" s="148"/>
    </row>
    <row r="26" spans="2:21" s="4" customFormat="1" ht="24" customHeight="1" x14ac:dyDescent="0.25">
      <c r="B26" s="36"/>
      <c r="C26" s="38"/>
      <c r="D26" s="27"/>
      <c r="E26" s="43" t="s">
        <v>67</v>
      </c>
      <c r="F26" s="34">
        <v>79.5</v>
      </c>
      <c r="G26" s="56">
        <v>79.5</v>
      </c>
      <c r="H26" s="56">
        <v>79.5</v>
      </c>
      <c r="I26" s="56">
        <v>79.5</v>
      </c>
      <c r="J26" s="56">
        <v>79.5</v>
      </c>
      <c r="K26" s="56">
        <v>79.5</v>
      </c>
      <c r="L26" s="56">
        <v>79.5</v>
      </c>
      <c r="M26" s="56">
        <v>79.5</v>
      </c>
      <c r="N26" s="34">
        <v>83.6</v>
      </c>
      <c r="O26" s="34">
        <v>85.3</v>
      </c>
      <c r="P26" s="34">
        <v>85.3</v>
      </c>
      <c r="Q26" s="34">
        <v>85.3</v>
      </c>
      <c r="R26" s="34"/>
      <c r="S26" s="33">
        <v>86.9</v>
      </c>
      <c r="T26" s="34">
        <v>19.600000000000001</v>
      </c>
      <c r="U26" s="31"/>
    </row>
    <row r="27" spans="2:21" s="4" customFormat="1" ht="24" customHeight="1" x14ac:dyDescent="0.25">
      <c r="B27" s="120">
        <v>10</v>
      </c>
      <c r="C27" s="122" t="s">
        <v>27</v>
      </c>
      <c r="D27" s="145"/>
      <c r="E27" s="15" t="s">
        <v>45</v>
      </c>
      <c r="F27" s="94">
        <f>100/F26</f>
        <v>1.2578616352201257</v>
      </c>
      <c r="G27" s="94">
        <f t="shared" ref="G27:T27" si="6">100/G26</f>
        <v>1.2578616352201257</v>
      </c>
      <c r="H27" s="94">
        <f t="shared" si="6"/>
        <v>1.2578616352201257</v>
      </c>
      <c r="I27" s="94">
        <f t="shared" si="6"/>
        <v>1.2578616352201257</v>
      </c>
      <c r="J27" s="94">
        <f t="shared" si="6"/>
        <v>1.2578616352201257</v>
      </c>
      <c r="K27" s="94">
        <f t="shared" si="6"/>
        <v>1.2578616352201257</v>
      </c>
      <c r="L27" s="94">
        <f t="shared" si="6"/>
        <v>1.2578616352201257</v>
      </c>
      <c r="M27" s="94">
        <f t="shared" si="6"/>
        <v>1.2578616352201257</v>
      </c>
      <c r="N27" s="94">
        <f t="shared" si="6"/>
        <v>1.1961722488038278</v>
      </c>
      <c r="O27" s="94">
        <f t="shared" si="6"/>
        <v>1.1723329425556859</v>
      </c>
      <c r="P27" s="94">
        <f t="shared" si="6"/>
        <v>1.1723329425556859</v>
      </c>
      <c r="Q27" s="94">
        <f t="shared" si="6"/>
        <v>1.1723329425556859</v>
      </c>
      <c r="R27" s="94"/>
      <c r="S27" s="94">
        <f t="shared" si="6"/>
        <v>1.1507479861910241</v>
      </c>
      <c r="T27" s="94">
        <f t="shared" si="6"/>
        <v>5.1020408163265305</v>
      </c>
      <c r="U27" s="150"/>
    </row>
    <row r="28" spans="2:21" s="4" customFormat="1" ht="24" customHeight="1" x14ac:dyDescent="0.25">
      <c r="B28" s="120"/>
      <c r="C28" s="129"/>
      <c r="D28" s="146"/>
      <c r="E28" s="35" t="s">
        <v>22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150"/>
    </row>
    <row r="29" spans="2:21" s="4" customFormat="1" ht="24" customHeight="1" x14ac:dyDescent="0.25">
      <c r="B29" s="120">
        <v>11</v>
      </c>
      <c r="C29" s="122" t="s">
        <v>28</v>
      </c>
      <c r="D29" s="145"/>
      <c r="E29" s="15" t="s">
        <v>29</v>
      </c>
      <c r="F29" s="97">
        <f>F24*F27</f>
        <v>124.97383360358923</v>
      </c>
      <c r="G29" s="97">
        <f t="shared" ref="G29:T29" si="7">G24*G27</f>
        <v>39.922196845591003</v>
      </c>
      <c r="H29" s="97">
        <f t="shared" si="7"/>
        <v>0</v>
      </c>
      <c r="I29" s="97">
        <f t="shared" si="7"/>
        <v>1.7357476889387395</v>
      </c>
      <c r="J29" s="97">
        <f t="shared" si="7"/>
        <v>0</v>
      </c>
      <c r="K29" s="97">
        <f t="shared" si="7"/>
        <v>10.414486133632437</v>
      </c>
      <c r="L29" s="97">
        <f t="shared" si="7"/>
        <v>0</v>
      </c>
      <c r="M29" s="97">
        <f t="shared" si="7"/>
        <v>177.04626427175143</v>
      </c>
      <c r="N29" s="97">
        <f t="shared" si="7"/>
        <v>4.9776740831072557</v>
      </c>
      <c r="O29" s="97">
        <f t="shared" si="7"/>
        <v>11.391674123730912</v>
      </c>
      <c r="P29" s="97">
        <f t="shared" si="7"/>
        <v>0</v>
      </c>
      <c r="Q29" s="97">
        <f t="shared" si="7"/>
        <v>11.391674123730912</v>
      </c>
      <c r="R29" s="95">
        <f>SUM(M29,N29,Q29)</f>
        <v>193.41561247858959</v>
      </c>
      <c r="S29" s="97">
        <f t="shared" si="7"/>
        <v>777.78039034798223</v>
      </c>
      <c r="T29" s="97">
        <f t="shared" si="7"/>
        <v>0</v>
      </c>
      <c r="U29" s="147">
        <f>SUM(R29:T30)</f>
        <v>971.19600282657188</v>
      </c>
    </row>
    <row r="30" spans="2:21" s="4" customFormat="1" ht="24" customHeight="1" x14ac:dyDescent="0.25">
      <c r="B30" s="120"/>
      <c r="C30" s="129"/>
      <c r="D30" s="146"/>
      <c r="E30" s="35" t="s">
        <v>24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5"/>
      <c r="S30" s="97"/>
      <c r="T30" s="97"/>
      <c r="U30" s="147"/>
    </row>
    <row r="31" spans="2:21" s="4" customFormat="1" ht="24" customHeight="1" x14ac:dyDescent="0.25">
      <c r="B31" s="120">
        <v>12</v>
      </c>
      <c r="C31" s="122" t="s">
        <v>30</v>
      </c>
      <c r="D31" s="123"/>
      <c r="E31" s="141" t="s">
        <v>31</v>
      </c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143"/>
    </row>
    <row r="32" spans="2:21" s="4" customFormat="1" ht="24" customHeight="1" thickBot="1" x14ac:dyDescent="0.3">
      <c r="B32" s="121"/>
      <c r="C32" s="124"/>
      <c r="D32" s="125"/>
      <c r="E32" s="142"/>
      <c r="F32" s="61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144"/>
    </row>
    <row r="33" spans="2:21" s="4" customFormat="1" ht="24" customHeight="1" x14ac:dyDescent="0.25">
      <c r="B33" s="136">
        <v>13</v>
      </c>
      <c r="C33" s="137" t="s">
        <v>32</v>
      </c>
      <c r="D33" s="138"/>
      <c r="E33" s="19" t="s">
        <v>46</v>
      </c>
      <c r="F33" s="140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140"/>
      <c r="T33" s="140"/>
      <c r="U33" s="139"/>
    </row>
    <row r="34" spans="2:21" s="4" customFormat="1" ht="24" customHeight="1" x14ac:dyDescent="0.25">
      <c r="B34" s="120"/>
      <c r="C34" s="129"/>
      <c r="D34" s="130"/>
      <c r="E34" s="13" t="s">
        <v>22</v>
      </c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118"/>
    </row>
    <row r="35" spans="2:21" s="4" customFormat="1" ht="24" customHeight="1" x14ac:dyDescent="0.25">
      <c r="B35" s="120">
        <v>14</v>
      </c>
      <c r="C35" s="122" t="s">
        <v>33</v>
      </c>
      <c r="D35" s="123"/>
      <c r="E35" s="13" t="s">
        <v>47</v>
      </c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118"/>
    </row>
    <row r="36" spans="2:21" s="4" customFormat="1" ht="24" customHeight="1" thickBot="1" x14ac:dyDescent="0.3">
      <c r="B36" s="121"/>
      <c r="C36" s="124"/>
      <c r="D36" s="125"/>
      <c r="E36" s="21" t="s">
        <v>12</v>
      </c>
      <c r="F36" s="132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132"/>
      <c r="T36" s="132"/>
      <c r="U36" s="119"/>
    </row>
    <row r="37" spans="2:21" s="4" customFormat="1" ht="24" customHeight="1" x14ac:dyDescent="0.25">
      <c r="B37" s="136">
        <v>15</v>
      </c>
      <c r="C37" s="137" t="s">
        <v>34</v>
      </c>
      <c r="D37" s="138"/>
      <c r="E37" s="19" t="s">
        <v>48</v>
      </c>
      <c r="F37" s="64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6"/>
      <c r="U37" s="139"/>
    </row>
    <row r="38" spans="2:21" s="4" customFormat="1" ht="24" customHeight="1" x14ac:dyDescent="0.25">
      <c r="B38" s="120"/>
      <c r="C38" s="129"/>
      <c r="D38" s="130"/>
      <c r="E38" s="13" t="s">
        <v>22</v>
      </c>
      <c r="F38" s="67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9"/>
      <c r="U38" s="118"/>
    </row>
    <row r="39" spans="2:21" s="4" customFormat="1" ht="24" customHeight="1" x14ac:dyDescent="0.25">
      <c r="B39" s="120">
        <v>16</v>
      </c>
      <c r="C39" s="122" t="s">
        <v>35</v>
      </c>
      <c r="D39" s="123"/>
      <c r="E39" s="13" t="s">
        <v>49</v>
      </c>
      <c r="F39" s="58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0"/>
      <c r="U39" s="118"/>
    </row>
    <row r="40" spans="2:21" s="4" customFormat="1" ht="24" customHeight="1" thickBot="1" x14ac:dyDescent="0.3">
      <c r="B40" s="121"/>
      <c r="C40" s="124"/>
      <c r="D40" s="125"/>
      <c r="E40" s="21" t="s">
        <v>36</v>
      </c>
      <c r="F40" s="61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3"/>
      <c r="U40" s="119"/>
    </row>
    <row r="41" spans="2:21" s="4" customFormat="1" ht="24" customHeight="1" x14ac:dyDescent="0.25">
      <c r="B41" s="126">
        <v>17</v>
      </c>
      <c r="C41" s="127" t="s">
        <v>37</v>
      </c>
      <c r="D41" s="128"/>
      <c r="E41" s="35" t="s">
        <v>50</v>
      </c>
      <c r="F41" s="64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6"/>
      <c r="U41" s="131"/>
    </row>
    <row r="42" spans="2:21" s="4" customFormat="1" ht="24" customHeight="1" x14ac:dyDescent="0.25">
      <c r="B42" s="120"/>
      <c r="C42" s="129"/>
      <c r="D42" s="130"/>
      <c r="E42" s="13" t="s">
        <v>22</v>
      </c>
      <c r="F42" s="67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9"/>
      <c r="U42" s="118"/>
    </row>
    <row r="43" spans="2:21" s="4" customFormat="1" ht="24" customHeight="1" x14ac:dyDescent="0.25">
      <c r="B43" s="120">
        <v>18</v>
      </c>
      <c r="C43" s="122" t="s">
        <v>38</v>
      </c>
      <c r="D43" s="123"/>
      <c r="E43" s="13" t="s">
        <v>51</v>
      </c>
      <c r="F43" s="58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  <c r="U43" s="118"/>
    </row>
    <row r="44" spans="2:21" s="4" customFormat="1" ht="24" customHeight="1" thickBot="1" x14ac:dyDescent="0.3">
      <c r="B44" s="121"/>
      <c r="C44" s="124"/>
      <c r="D44" s="125"/>
      <c r="E44" s="21" t="s">
        <v>36</v>
      </c>
      <c r="F44" s="61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3"/>
      <c r="U44" s="119"/>
    </row>
    <row r="45" spans="2:21" s="4" customFormat="1" ht="15" customHeight="1" x14ac:dyDescent="0.25">
      <c r="B45" s="102" t="s">
        <v>5</v>
      </c>
      <c r="C45" s="103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3"/>
    </row>
    <row r="46" spans="2:21" s="4" customFormat="1" ht="48" customHeight="1" thickBot="1" x14ac:dyDescent="0.3">
      <c r="B46" s="104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6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4" t="s">
        <v>77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6"/>
      <c r="U2" s="167"/>
    </row>
    <row r="3" spans="2:21" s="3" customFormat="1" ht="24" customHeight="1" thickBot="1" x14ac:dyDescent="0.3">
      <c r="B3" s="109" t="s">
        <v>0</v>
      </c>
      <c r="C3" s="72"/>
      <c r="D3" s="114" t="s">
        <v>71</v>
      </c>
      <c r="E3" s="115"/>
      <c r="F3" s="70" t="s">
        <v>13</v>
      </c>
      <c r="G3" s="71"/>
      <c r="H3" s="71"/>
      <c r="I3" s="72"/>
      <c r="J3" s="79" t="s">
        <v>72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1"/>
    </row>
    <row r="4" spans="2:21" s="3" customFormat="1" ht="24" customHeight="1" x14ac:dyDescent="0.25">
      <c r="B4" s="5" t="s">
        <v>1</v>
      </c>
      <c r="C4" s="6"/>
      <c r="D4" s="116">
        <v>43868</v>
      </c>
      <c r="E4" s="117"/>
      <c r="F4" s="73" t="s">
        <v>14</v>
      </c>
      <c r="G4" s="74"/>
      <c r="H4" s="74"/>
      <c r="I4" s="75"/>
      <c r="J4" s="82" t="s">
        <v>63</v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</row>
    <row r="5" spans="2:21" s="3" customFormat="1" ht="24" customHeight="1" x14ac:dyDescent="0.25">
      <c r="B5" s="7" t="s">
        <v>2</v>
      </c>
      <c r="C5" s="8"/>
      <c r="D5" s="171" t="s">
        <v>80</v>
      </c>
      <c r="E5" s="172"/>
      <c r="F5" s="76" t="s">
        <v>15</v>
      </c>
      <c r="G5" s="77"/>
      <c r="H5" s="77"/>
      <c r="I5" s="78"/>
      <c r="J5" s="85" t="s">
        <v>79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s="3" customFormat="1" ht="24" customHeight="1" thickBot="1" x14ac:dyDescent="0.3">
      <c r="B6" s="9" t="s">
        <v>3</v>
      </c>
      <c r="C6" s="10"/>
      <c r="D6" s="168" t="s">
        <v>64</v>
      </c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9"/>
      <c r="U6" s="170"/>
    </row>
    <row r="7" spans="2:21" s="3" customFormat="1" ht="24" customHeight="1" thickBot="1" x14ac:dyDescent="0.3">
      <c r="B7" s="11" t="s">
        <v>4</v>
      </c>
      <c r="C7" s="12"/>
      <c r="D7" s="173"/>
      <c r="E7" s="174"/>
      <c r="F7" s="70" t="s">
        <v>16</v>
      </c>
      <c r="G7" s="71"/>
      <c r="H7" s="71"/>
      <c r="I7" s="72"/>
      <c r="J7" s="88">
        <v>43873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1"/>
    </row>
    <row r="8" spans="2:21" s="3" customFormat="1" ht="24" customHeight="1" x14ac:dyDescent="0.25">
      <c r="B8" s="51">
        <v>1</v>
      </c>
      <c r="C8" s="181" t="s">
        <v>6</v>
      </c>
      <c r="D8" s="182"/>
      <c r="E8" s="183"/>
      <c r="F8" s="151" t="s">
        <v>73</v>
      </c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2"/>
      <c r="U8" s="153"/>
    </row>
    <row r="9" spans="2:21" s="3" customFormat="1" ht="24" customHeight="1" x14ac:dyDescent="0.25">
      <c r="B9" s="45">
        <v>2</v>
      </c>
      <c r="C9" s="107" t="s">
        <v>7</v>
      </c>
      <c r="D9" s="108"/>
      <c r="E9" s="13" t="s">
        <v>39</v>
      </c>
      <c r="F9" s="154" t="s">
        <v>69</v>
      </c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5"/>
      <c r="U9" s="156"/>
    </row>
    <row r="10" spans="2:21" s="3" customFormat="1" ht="24" customHeight="1" x14ac:dyDescent="0.25">
      <c r="B10" s="45">
        <v>3</v>
      </c>
      <c r="C10" s="107" t="s">
        <v>8</v>
      </c>
      <c r="D10" s="180"/>
      <c r="E10" s="108"/>
      <c r="F10" s="157" t="s">
        <v>75</v>
      </c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8"/>
      <c r="U10" s="159"/>
    </row>
    <row r="11" spans="2:21" s="3" customFormat="1" ht="24" customHeight="1" thickBot="1" x14ac:dyDescent="0.3">
      <c r="B11" s="46">
        <v>4</v>
      </c>
      <c r="C11" s="177" t="s">
        <v>9</v>
      </c>
      <c r="D11" s="178"/>
      <c r="E11" s="179"/>
      <c r="F11" s="160" t="s">
        <v>74</v>
      </c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1"/>
      <c r="U11" s="162"/>
    </row>
    <row r="12" spans="2:21" s="3" customFormat="1" ht="18" customHeight="1" x14ac:dyDescent="0.25">
      <c r="B12" s="110"/>
      <c r="C12" s="65"/>
      <c r="D12" s="65"/>
      <c r="E12" s="66"/>
      <c r="F12" s="133" t="s">
        <v>19</v>
      </c>
      <c r="G12" s="134"/>
      <c r="H12" s="134"/>
      <c r="I12" s="134"/>
      <c r="J12" s="134"/>
      <c r="K12" s="134"/>
      <c r="L12" s="135"/>
      <c r="M12" s="50" t="s">
        <v>19</v>
      </c>
      <c r="N12" s="19" t="s">
        <v>21</v>
      </c>
      <c r="O12" s="133" t="s">
        <v>20</v>
      </c>
      <c r="P12" s="135"/>
      <c r="Q12" s="49" t="s">
        <v>20</v>
      </c>
      <c r="R12" s="48" t="s">
        <v>61</v>
      </c>
      <c r="S12" s="98" t="s">
        <v>17</v>
      </c>
      <c r="T12" s="98" t="s">
        <v>18</v>
      </c>
      <c r="U12" s="184" t="s">
        <v>70</v>
      </c>
    </row>
    <row r="13" spans="2:21" s="3" customFormat="1" ht="18" customHeight="1" x14ac:dyDescent="0.25">
      <c r="B13" s="111"/>
      <c r="C13" s="68"/>
      <c r="D13" s="68"/>
      <c r="E13" s="69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99"/>
      <c r="T13" s="99"/>
      <c r="U13" s="185"/>
    </row>
    <row r="14" spans="2:21" s="4" customFormat="1" ht="24" customHeight="1" x14ac:dyDescent="0.25">
      <c r="B14" s="120">
        <v>5</v>
      </c>
      <c r="C14" s="122" t="s">
        <v>10</v>
      </c>
      <c r="D14" s="123"/>
      <c r="E14" s="15" t="s">
        <v>40</v>
      </c>
      <c r="F14" s="89">
        <v>70</v>
      </c>
      <c r="G14" s="89">
        <v>14</v>
      </c>
      <c r="H14" s="89">
        <v>3</v>
      </c>
      <c r="I14" s="89">
        <v>0</v>
      </c>
      <c r="J14" s="89">
        <v>2</v>
      </c>
      <c r="K14" s="89">
        <v>3</v>
      </c>
      <c r="L14" s="89">
        <v>6</v>
      </c>
      <c r="M14" s="89">
        <f>SUM(F14:L15)</f>
        <v>98</v>
      </c>
      <c r="N14" s="89">
        <v>7</v>
      </c>
      <c r="O14" s="89">
        <v>3</v>
      </c>
      <c r="P14" s="89">
        <v>0</v>
      </c>
      <c r="Q14" s="89">
        <f>SUM(O14:P15)</f>
        <v>3</v>
      </c>
      <c r="R14" s="89">
        <f>SUM(M14,N14,Q14)</f>
        <v>108</v>
      </c>
      <c r="S14" s="175">
        <v>426</v>
      </c>
      <c r="T14" s="89">
        <v>0</v>
      </c>
      <c r="U14" s="176">
        <f>SUM(R14:T15)</f>
        <v>534</v>
      </c>
    </row>
    <row r="15" spans="2:21" s="4" customFormat="1" ht="24" customHeight="1" x14ac:dyDescent="0.25">
      <c r="B15" s="120"/>
      <c r="C15" s="129"/>
      <c r="D15" s="130"/>
      <c r="E15" s="44" t="s">
        <v>12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75"/>
      <c r="T15" s="89"/>
      <c r="U15" s="176"/>
    </row>
    <row r="16" spans="2:21" s="4" customFormat="1" ht="24" customHeight="1" x14ac:dyDescent="0.25">
      <c r="B16" s="45"/>
      <c r="C16" s="47"/>
      <c r="D16" s="27"/>
      <c r="E16" s="52" t="s">
        <v>65</v>
      </c>
      <c r="F16" s="56">
        <f>7.71+8.23+8.07+7.9+7.66+7.43+6.75+5.65</f>
        <v>59.400000000000006</v>
      </c>
      <c r="G16" s="56">
        <f t="shared" ref="G16:M16" si="0">7.71+8.23+8.07+7.9+7.66+7.43+6.75+5.65</f>
        <v>59.400000000000006</v>
      </c>
      <c r="H16" s="56">
        <f t="shared" si="0"/>
        <v>59.400000000000006</v>
      </c>
      <c r="I16" s="56">
        <f t="shared" si="0"/>
        <v>59.400000000000006</v>
      </c>
      <c r="J16" s="56">
        <f t="shared" si="0"/>
        <v>59.400000000000006</v>
      </c>
      <c r="K16" s="56">
        <f t="shared" si="0"/>
        <v>59.400000000000006</v>
      </c>
      <c r="L16" s="56">
        <f t="shared" si="0"/>
        <v>59.400000000000006</v>
      </c>
      <c r="M16" s="56">
        <f t="shared" si="0"/>
        <v>59.400000000000006</v>
      </c>
      <c r="N16" s="56">
        <f>6+6.83+7.36+7.66+7.35+6.92+6.24+5.36</f>
        <v>53.720000000000006</v>
      </c>
      <c r="O16" s="56">
        <f>7.48+6.34+5.82+5.27+6.74+8.18+6.67+6.23</f>
        <v>52.730000000000004</v>
      </c>
      <c r="P16" s="56">
        <f t="shared" ref="P16:Q16" si="1">7.48+6.34+5.82+5.27+6.74+8.18+6.67+6.23</f>
        <v>52.730000000000004</v>
      </c>
      <c r="Q16" s="56">
        <f t="shared" si="1"/>
        <v>52.730000000000004</v>
      </c>
      <c r="R16" s="56"/>
      <c r="S16" s="55">
        <f>6.74+6.33+6.22+5.95+6.74+8.53+8.91+7.87</f>
        <v>57.29</v>
      </c>
      <c r="T16" s="56">
        <f>7.09+7.54+6.11+5.38+6.47+7.69+7.61+7.17</f>
        <v>55.059999999999995</v>
      </c>
      <c r="U16" s="31"/>
    </row>
    <row r="17" spans="2:21" s="4" customFormat="1" ht="24" customHeight="1" x14ac:dyDescent="0.25">
      <c r="B17" s="120">
        <v>6</v>
      </c>
      <c r="C17" s="122" t="s">
        <v>11</v>
      </c>
      <c r="D17" s="145"/>
      <c r="E17" s="16" t="s">
        <v>41</v>
      </c>
      <c r="F17" s="90">
        <f t="shared" ref="F17:Q17" si="2">100/F16</f>
        <v>1.6835016835016834</v>
      </c>
      <c r="G17" s="90">
        <f t="shared" si="2"/>
        <v>1.6835016835016834</v>
      </c>
      <c r="H17" s="90">
        <f t="shared" si="2"/>
        <v>1.6835016835016834</v>
      </c>
      <c r="I17" s="90">
        <f t="shared" si="2"/>
        <v>1.6835016835016834</v>
      </c>
      <c r="J17" s="90">
        <f t="shared" si="2"/>
        <v>1.6835016835016834</v>
      </c>
      <c r="K17" s="90">
        <f t="shared" si="2"/>
        <v>1.6835016835016834</v>
      </c>
      <c r="L17" s="90">
        <f t="shared" si="2"/>
        <v>1.6835016835016834</v>
      </c>
      <c r="M17" s="90">
        <f t="shared" si="2"/>
        <v>1.6835016835016834</v>
      </c>
      <c r="N17" s="90">
        <f t="shared" si="2"/>
        <v>1.8615040953090094</v>
      </c>
      <c r="O17" s="90">
        <f t="shared" si="2"/>
        <v>1.8964536317087046</v>
      </c>
      <c r="P17" s="90">
        <f t="shared" si="2"/>
        <v>1.8964536317087046</v>
      </c>
      <c r="Q17" s="90">
        <f t="shared" si="2"/>
        <v>1.8964536317087046</v>
      </c>
      <c r="R17" s="90"/>
      <c r="S17" s="90">
        <f>100/S16</f>
        <v>1.7455053237912377</v>
      </c>
      <c r="T17" s="90">
        <f>100/T16</f>
        <v>1.8162005085361426</v>
      </c>
      <c r="U17" s="163"/>
    </row>
    <row r="18" spans="2:21" s="4" customFormat="1" ht="24" customHeight="1" x14ac:dyDescent="0.25">
      <c r="B18" s="120"/>
      <c r="C18" s="129"/>
      <c r="D18" s="146"/>
      <c r="E18" s="52" t="s">
        <v>22</v>
      </c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163"/>
    </row>
    <row r="19" spans="2:21" s="4" customFormat="1" ht="24" customHeight="1" x14ac:dyDescent="0.25">
      <c r="B19" s="120">
        <v>7</v>
      </c>
      <c r="C19" s="122" t="s">
        <v>23</v>
      </c>
      <c r="D19" s="145"/>
      <c r="E19" s="15" t="s">
        <v>42</v>
      </c>
      <c r="F19" s="91">
        <f t="shared" ref="F19:Q19" si="3">F14*F17</f>
        <v>117.84511784511784</v>
      </c>
      <c r="G19" s="91">
        <f t="shared" si="3"/>
        <v>23.569023569023567</v>
      </c>
      <c r="H19" s="91">
        <f t="shared" si="3"/>
        <v>5.0505050505050502</v>
      </c>
      <c r="I19" s="91">
        <f t="shared" si="3"/>
        <v>0</v>
      </c>
      <c r="J19" s="91">
        <f t="shared" si="3"/>
        <v>3.3670033670033668</v>
      </c>
      <c r="K19" s="91">
        <f t="shared" si="3"/>
        <v>5.0505050505050502</v>
      </c>
      <c r="L19" s="91">
        <f t="shared" si="3"/>
        <v>10.1010101010101</v>
      </c>
      <c r="M19" s="91">
        <f t="shared" si="3"/>
        <v>164.98316498316498</v>
      </c>
      <c r="N19" s="91">
        <f t="shared" si="3"/>
        <v>13.030528667163066</v>
      </c>
      <c r="O19" s="91">
        <f t="shared" si="3"/>
        <v>5.6893608951261143</v>
      </c>
      <c r="P19" s="91">
        <f t="shared" si="3"/>
        <v>0</v>
      </c>
      <c r="Q19" s="91">
        <f t="shared" si="3"/>
        <v>5.6893608951261143</v>
      </c>
      <c r="R19" s="91">
        <f>SUM(M19,N19,Q19)</f>
        <v>183.70305454545417</v>
      </c>
      <c r="S19" s="91">
        <f>S14*S17</f>
        <v>743.58526793506724</v>
      </c>
      <c r="T19" s="91">
        <f>T14*T17</f>
        <v>0</v>
      </c>
      <c r="U19" s="149">
        <f>SUM(R19:T20)</f>
        <v>927.2883224805214</v>
      </c>
    </row>
    <row r="20" spans="2:21" s="4" customFormat="1" ht="24" customHeight="1" x14ac:dyDescent="0.25">
      <c r="B20" s="120"/>
      <c r="C20" s="129"/>
      <c r="D20" s="146"/>
      <c r="E20" s="44" t="s">
        <v>24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149"/>
    </row>
    <row r="21" spans="2:21" s="4" customFormat="1" ht="24" customHeight="1" x14ac:dyDescent="0.25">
      <c r="B21" s="45"/>
      <c r="C21" s="47"/>
      <c r="D21" s="27"/>
      <c r="E21" s="52" t="s">
        <v>66</v>
      </c>
      <c r="F21" s="53">
        <v>122</v>
      </c>
      <c r="G21" s="53">
        <v>122</v>
      </c>
      <c r="H21" s="53">
        <v>122</v>
      </c>
      <c r="I21" s="53">
        <v>122</v>
      </c>
      <c r="J21" s="53">
        <v>122</v>
      </c>
      <c r="K21" s="53">
        <v>122</v>
      </c>
      <c r="L21" s="53">
        <v>122</v>
      </c>
      <c r="M21" s="53">
        <v>122</v>
      </c>
      <c r="N21" s="53">
        <v>123.2</v>
      </c>
      <c r="O21" s="53">
        <v>126.5</v>
      </c>
      <c r="P21" s="53">
        <v>126.5</v>
      </c>
      <c r="Q21" s="53">
        <v>126.5</v>
      </c>
      <c r="R21" s="53"/>
      <c r="S21" s="53">
        <v>120.4</v>
      </c>
      <c r="T21" s="53">
        <v>113.4</v>
      </c>
      <c r="U21" s="32"/>
    </row>
    <row r="22" spans="2:21" s="4" customFormat="1" ht="24" customHeight="1" x14ac:dyDescent="0.25">
      <c r="B22" s="120">
        <v>8</v>
      </c>
      <c r="C22" s="122" t="s">
        <v>25</v>
      </c>
      <c r="D22" s="145"/>
      <c r="E22" s="16" t="s">
        <v>43</v>
      </c>
      <c r="F22" s="92">
        <f>100/F21</f>
        <v>0.81967213114754101</v>
      </c>
      <c r="G22" s="92">
        <f>100/G21</f>
        <v>0.81967213114754101</v>
      </c>
      <c r="H22" s="92">
        <f t="shared" ref="H22:T22" si="4">100/H21</f>
        <v>0.81967213114754101</v>
      </c>
      <c r="I22" s="92">
        <f t="shared" si="4"/>
        <v>0.81967213114754101</v>
      </c>
      <c r="J22" s="92">
        <f t="shared" si="4"/>
        <v>0.81967213114754101</v>
      </c>
      <c r="K22" s="92">
        <f t="shared" si="4"/>
        <v>0.81967213114754101</v>
      </c>
      <c r="L22" s="92">
        <f t="shared" si="4"/>
        <v>0.81967213114754101</v>
      </c>
      <c r="M22" s="92">
        <f t="shared" si="4"/>
        <v>0.81967213114754101</v>
      </c>
      <c r="N22" s="92">
        <f t="shared" si="4"/>
        <v>0.81168831168831168</v>
      </c>
      <c r="O22" s="92">
        <f t="shared" si="4"/>
        <v>0.79051383399209485</v>
      </c>
      <c r="P22" s="92">
        <f t="shared" si="4"/>
        <v>0.79051383399209485</v>
      </c>
      <c r="Q22" s="92">
        <f t="shared" si="4"/>
        <v>0.79051383399209485</v>
      </c>
      <c r="R22" s="92"/>
      <c r="S22" s="92">
        <f t="shared" si="4"/>
        <v>0.83056478405315615</v>
      </c>
      <c r="T22" s="92">
        <f t="shared" si="4"/>
        <v>0.88183421516754845</v>
      </c>
      <c r="U22" s="150"/>
    </row>
    <row r="23" spans="2:21" s="4" customFormat="1" ht="24" customHeight="1" x14ac:dyDescent="0.25">
      <c r="B23" s="120"/>
      <c r="C23" s="129"/>
      <c r="D23" s="146"/>
      <c r="E23" s="44" t="s">
        <v>22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150"/>
    </row>
    <row r="24" spans="2:21" s="4" customFormat="1" ht="24" customHeight="1" x14ac:dyDescent="0.25">
      <c r="B24" s="120">
        <v>9</v>
      </c>
      <c r="C24" s="122" t="s">
        <v>26</v>
      </c>
      <c r="D24" s="145"/>
      <c r="E24" s="15" t="s">
        <v>44</v>
      </c>
      <c r="F24" s="93">
        <f>F19*F22</f>
        <v>96.594358889440855</v>
      </c>
      <c r="G24" s="93">
        <f>G19*G22</f>
        <v>19.31887177788817</v>
      </c>
      <c r="H24" s="93">
        <f t="shared" ref="H24:T24" si="5">H19*H22</f>
        <v>4.139758238118894</v>
      </c>
      <c r="I24" s="93">
        <f t="shared" si="5"/>
        <v>0</v>
      </c>
      <c r="J24" s="93">
        <f t="shared" si="5"/>
        <v>2.7598388254125958</v>
      </c>
      <c r="K24" s="93">
        <f t="shared" si="5"/>
        <v>4.139758238118894</v>
      </c>
      <c r="L24" s="93">
        <f t="shared" si="5"/>
        <v>8.279516476237788</v>
      </c>
      <c r="M24" s="93">
        <f t="shared" si="5"/>
        <v>135.23210244521721</v>
      </c>
      <c r="N24" s="93">
        <f t="shared" si="5"/>
        <v>10.576727814255735</v>
      </c>
      <c r="O24" s="93">
        <f t="shared" si="5"/>
        <v>4.4975184941708415</v>
      </c>
      <c r="P24" s="93">
        <f t="shared" si="5"/>
        <v>0</v>
      </c>
      <c r="Q24" s="93">
        <f t="shared" si="5"/>
        <v>4.4975184941708415</v>
      </c>
      <c r="R24" s="93">
        <f>SUM(M24,N24,Q24)</f>
        <v>150.30634875364379</v>
      </c>
      <c r="S24" s="93">
        <f t="shared" si="5"/>
        <v>617.59573748759738</v>
      </c>
      <c r="T24" s="93">
        <f t="shared" si="5"/>
        <v>0</v>
      </c>
      <c r="U24" s="148">
        <f>SUM(R24:T25)</f>
        <v>767.90208624124114</v>
      </c>
    </row>
    <row r="25" spans="2:21" s="4" customFormat="1" ht="24" customHeight="1" x14ac:dyDescent="0.25">
      <c r="B25" s="120"/>
      <c r="C25" s="129"/>
      <c r="D25" s="146"/>
      <c r="E25" s="44" t="s">
        <v>24</v>
      </c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148"/>
    </row>
    <row r="26" spans="2:21" s="4" customFormat="1" ht="24" customHeight="1" x14ac:dyDescent="0.25">
      <c r="B26" s="45"/>
      <c r="C26" s="47"/>
      <c r="D26" s="27"/>
      <c r="E26" s="52" t="s">
        <v>67</v>
      </c>
      <c r="F26" s="56">
        <v>84.4</v>
      </c>
      <c r="G26" s="56">
        <v>84.4</v>
      </c>
      <c r="H26" s="56">
        <v>84.4</v>
      </c>
      <c r="I26" s="56">
        <v>84.4</v>
      </c>
      <c r="J26" s="56">
        <v>84.4</v>
      </c>
      <c r="K26" s="56">
        <v>84.4</v>
      </c>
      <c r="L26" s="56">
        <v>84.4</v>
      </c>
      <c r="M26" s="56">
        <v>84.4</v>
      </c>
      <c r="N26" s="56">
        <v>93.2</v>
      </c>
      <c r="O26" s="56">
        <v>88.4</v>
      </c>
      <c r="P26" s="56">
        <v>88.4</v>
      </c>
      <c r="Q26" s="56">
        <v>88.4</v>
      </c>
      <c r="R26" s="56"/>
      <c r="S26" s="55">
        <v>91.9</v>
      </c>
      <c r="T26" s="56">
        <v>23.7</v>
      </c>
      <c r="U26" s="31"/>
    </row>
    <row r="27" spans="2:21" s="4" customFormat="1" ht="24" customHeight="1" x14ac:dyDescent="0.25">
      <c r="B27" s="120">
        <v>10</v>
      </c>
      <c r="C27" s="122" t="s">
        <v>27</v>
      </c>
      <c r="D27" s="145"/>
      <c r="E27" s="15" t="s">
        <v>45</v>
      </c>
      <c r="F27" s="94">
        <f>100/F26</f>
        <v>1.1848341232227488</v>
      </c>
      <c r="G27" s="94">
        <f t="shared" ref="G27:T27" si="6">100/G26</f>
        <v>1.1848341232227488</v>
      </c>
      <c r="H27" s="94">
        <f t="shared" si="6"/>
        <v>1.1848341232227488</v>
      </c>
      <c r="I27" s="94">
        <f t="shared" si="6"/>
        <v>1.1848341232227488</v>
      </c>
      <c r="J27" s="94">
        <f t="shared" si="6"/>
        <v>1.1848341232227488</v>
      </c>
      <c r="K27" s="94">
        <f t="shared" si="6"/>
        <v>1.1848341232227488</v>
      </c>
      <c r="L27" s="94">
        <f t="shared" si="6"/>
        <v>1.1848341232227488</v>
      </c>
      <c r="M27" s="94">
        <f t="shared" si="6"/>
        <v>1.1848341232227488</v>
      </c>
      <c r="N27" s="94">
        <f t="shared" si="6"/>
        <v>1.0729613733905579</v>
      </c>
      <c r="O27" s="94">
        <f t="shared" si="6"/>
        <v>1.1312217194570136</v>
      </c>
      <c r="P27" s="94">
        <f t="shared" si="6"/>
        <v>1.1312217194570136</v>
      </c>
      <c r="Q27" s="94">
        <f t="shared" si="6"/>
        <v>1.1312217194570136</v>
      </c>
      <c r="R27" s="94"/>
      <c r="S27" s="94">
        <f t="shared" si="6"/>
        <v>1.088139281828074</v>
      </c>
      <c r="T27" s="94">
        <f t="shared" si="6"/>
        <v>4.2194092827004219</v>
      </c>
      <c r="U27" s="150"/>
    </row>
    <row r="28" spans="2:21" s="4" customFormat="1" ht="24" customHeight="1" x14ac:dyDescent="0.25">
      <c r="B28" s="120"/>
      <c r="C28" s="129"/>
      <c r="D28" s="146"/>
      <c r="E28" s="44" t="s">
        <v>22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150"/>
    </row>
    <row r="29" spans="2:21" s="4" customFormat="1" ht="24" customHeight="1" x14ac:dyDescent="0.25">
      <c r="B29" s="120">
        <v>11</v>
      </c>
      <c r="C29" s="122" t="s">
        <v>28</v>
      </c>
      <c r="D29" s="145"/>
      <c r="E29" s="15" t="s">
        <v>29</v>
      </c>
      <c r="F29" s="97">
        <f>F24*F27</f>
        <v>114.44829252303418</v>
      </c>
      <c r="G29" s="97">
        <f t="shared" ref="G29:T29" si="7">G24*G27</f>
        <v>22.889658504606835</v>
      </c>
      <c r="H29" s="97">
        <f t="shared" si="7"/>
        <v>4.9049268224157512</v>
      </c>
      <c r="I29" s="97">
        <f t="shared" si="7"/>
        <v>0</v>
      </c>
      <c r="J29" s="97">
        <f t="shared" si="7"/>
        <v>3.2699512149438341</v>
      </c>
      <c r="K29" s="97">
        <f t="shared" si="7"/>
        <v>4.9049268224157512</v>
      </c>
      <c r="L29" s="97">
        <f t="shared" si="7"/>
        <v>9.8098536448315024</v>
      </c>
      <c r="M29" s="97">
        <f t="shared" si="7"/>
        <v>160.22760953224787</v>
      </c>
      <c r="N29" s="97">
        <f t="shared" si="7"/>
        <v>11.348420401561947</v>
      </c>
      <c r="O29" s="97">
        <f t="shared" si="7"/>
        <v>5.0876906042656573</v>
      </c>
      <c r="P29" s="97">
        <f t="shared" si="7"/>
        <v>0</v>
      </c>
      <c r="Q29" s="97">
        <f t="shared" si="7"/>
        <v>5.0876906042656573</v>
      </c>
      <c r="R29" s="95">
        <f>SUM(M29,N29,Q29)</f>
        <v>176.66372053807547</v>
      </c>
      <c r="S29" s="97">
        <f t="shared" si="7"/>
        <v>672.03018224983396</v>
      </c>
      <c r="T29" s="97">
        <f t="shared" si="7"/>
        <v>0</v>
      </c>
      <c r="U29" s="147">
        <f>SUM(R29:T30)</f>
        <v>848.69390278790945</v>
      </c>
    </row>
    <row r="30" spans="2:21" s="4" customFormat="1" ht="24" customHeight="1" x14ac:dyDescent="0.25">
      <c r="B30" s="120"/>
      <c r="C30" s="129"/>
      <c r="D30" s="146"/>
      <c r="E30" s="44" t="s">
        <v>24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5"/>
      <c r="S30" s="97"/>
      <c r="T30" s="97"/>
      <c r="U30" s="147"/>
    </row>
    <row r="31" spans="2:21" s="4" customFormat="1" ht="24" customHeight="1" x14ac:dyDescent="0.25">
      <c r="B31" s="120">
        <v>12</v>
      </c>
      <c r="C31" s="122" t="s">
        <v>30</v>
      </c>
      <c r="D31" s="123"/>
      <c r="E31" s="141" t="s">
        <v>31</v>
      </c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143"/>
    </row>
    <row r="32" spans="2:21" s="4" customFormat="1" ht="24" customHeight="1" thickBot="1" x14ac:dyDescent="0.3">
      <c r="B32" s="121"/>
      <c r="C32" s="124"/>
      <c r="D32" s="125"/>
      <c r="E32" s="142"/>
      <c r="F32" s="61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144"/>
    </row>
    <row r="33" spans="2:21" s="4" customFormat="1" ht="24" customHeight="1" x14ac:dyDescent="0.25">
      <c r="B33" s="136">
        <v>13</v>
      </c>
      <c r="C33" s="137" t="s">
        <v>32</v>
      </c>
      <c r="D33" s="138"/>
      <c r="E33" s="19" t="s">
        <v>46</v>
      </c>
      <c r="F33" s="140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140"/>
      <c r="T33" s="140"/>
      <c r="U33" s="139"/>
    </row>
    <row r="34" spans="2:21" s="4" customFormat="1" ht="24" customHeight="1" x14ac:dyDescent="0.25">
      <c r="B34" s="120"/>
      <c r="C34" s="129"/>
      <c r="D34" s="130"/>
      <c r="E34" s="13" t="s">
        <v>22</v>
      </c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118"/>
    </row>
    <row r="35" spans="2:21" s="4" customFormat="1" ht="24" customHeight="1" x14ac:dyDescent="0.25">
      <c r="B35" s="120">
        <v>14</v>
      </c>
      <c r="C35" s="122" t="s">
        <v>33</v>
      </c>
      <c r="D35" s="123"/>
      <c r="E35" s="13" t="s">
        <v>47</v>
      </c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118"/>
    </row>
    <row r="36" spans="2:21" s="4" customFormat="1" ht="24" customHeight="1" thickBot="1" x14ac:dyDescent="0.3">
      <c r="B36" s="121"/>
      <c r="C36" s="124"/>
      <c r="D36" s="125"/>
      <c r="E36" s="21" t="s">
        <v>12</v>
      </c>
      <c r="F36" s="132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132"/>
      <c r="T36" s="132"/>
      <c r="U36" s="119"/>
    </row>
    <row r="37" spans="2:21" s="4" customFormat="1" ht="24" customHeight="1" x14ac:dyDescent="0.25">
      <c r="B37" s="136">
        <v>15</v>
      </c>
      <c r="C37" s="137" t="s">
        <v>34</v>
      </c>
      <c r="D37" s="138"/>
      <c r="E37" s="19" t="s">
        <v>48</v>
      </c>
      <c r="F37" s="64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6"/>
      <c r="U37" s="139"/>
    </row>
    <row r="38" spans="2:21" s="4" customFormat="1" ht="24" customHeight="1" x14ac:dyDescent="0.25">
      <c r="B38" s="120"/>
      <c r="C38" s="129"/>
      <c r="D38" s="130"/>
      <c r="E38" s="13" t="s">
        <v>22</v>
      </c>
      <c r="F38" s="67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9"/>
      <c r="U38" s="118"/>
    </row>
    <row r="39" spans="2:21" s="4" customFormat="1" ht="24" customHeight="1" x14ac:dyDescent="0.25">
      <c r="B39" s="120">
        <v>16</v>
      </c>
      <c r="C39" s="122" t="s">
        <v>35</v>
      </c>
      <c r="D39" s="123"/>
      <c r="E39" s="13" t="s">
        <v>49</v>
      </c>
      <c r="F39" s="58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0"/>
      <c r="U39" s="118"/>
    </row>
    <row r="40" spans="2:21" s="4" customFormat="1" ht="24" customHeight="1" thickBot="1" x14ac:dyDescent="0.3">
      <c r="B40" s="121"/>
      <c r="C40" s="124"/>
      <c r="D40" s="125"/>
      <c r="E40" s="21" t="s">
        <v>36</v>
      </c>
      <c r="F40" s="61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3"/>
      <c r="U40" s="119"/>
    </row>
    <row r="41" spans="2:21" s="4" customFormat="1" ht="24" customHeight="1" x14ac:dyDescent="0.25">
      <c r="B41" s="126">
        <v>17</v>
      </c>
      <c r="C41" s="127" t="s">
        <v>37</v>
      </c>
      <c r="D41" s="128"/>
      <c r="E41" s="44" t="s">
        <v>50</v>
      </c>
      <c r="F41" s="64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6"/>
      <c r="U41" s="131"/>
    </row>
    <row r="42" spans="2:21" s="4" customFormat="1" ht="24" customHeight="1" x14ac:dyDescent="0.25">
      <c r="B42" s="120"/>
      <c r="C42" s="129"/>
      <c r="D42" s="130"/>
      <c r="E42" s="13" t="s">
        <v>22</v>
      </c>
      <c r="F42" s="67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9"/>
      <c r="U42" s="118"/>
    </row>
    <row r="43" spans="2:21" s="4" customFormat="1" ht="24" customHeight="1" x14ac:dyDescent="0.25">
      <c r="B43" s="120">
        <v>18</v>
      </c>
      <c r="C43" s="122" t="s">
        <v>38</v>
      </c>
      <c r="D43" s="123"/>
      <c r="E43" s="13" t="s">
        <v>51</v>
      </c>
      <c r="F43" s="58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  <c r="U43" s="118"/>
    </row>
    <row r="44" spans="2:21" s="4" customFormat="1" ht="24" customHeight="1" thickBot="1" x14ac:dyDescent="0.3">
      <c r="B44" s="121"/>
      <c r="C44" s="124"/>
      <c r="D44" s="125"/>
      <c r="E44" s="21" t="s">
        <v>36</v>
      </c>
      <c r="F44" s="61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3"/>
      <c r="U44" s="119"/>
    </row>
    <row r="45" spans="2:21" s="4" customFormat="1" ht="15" customHeight="1" x14ac:dyDescent="0.25">
      <c r="B45" s="102" t="s">
        <v>5</v>
      </c>
      <c r="C45" s="103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3"/>
    </row>
    <row r="46" spans="2:21" s="4" customFormat="1" ht="48" customHeight="1" thickBot="1" x14ac:dyDescent="0.3">
      <c r="B46" s="104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6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4" t="s">
        <v>77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6"/>
      <c r="U2" s="167"/>
    </row>
    <row r="3" spans="2:21" s="3" customFormat="1" ht="24" customHeight="1" thickBot="1" x14ac:dyDescent="0.3">
      <c r="B3" s="109" t="s">
        <v>0</v>
      </c>
      <c r="C3" s="72"/>
      <c r="D3" s="114" t="s">
        <v>71</v>
      </c>
      <c r="E3" s="115"/>
      <c r="F3" s="70" t="s">
        <v>13</v>
      </c>
      <c r="G3" s="71"/>
      <c r="H3" s="71"/>
      <c r="I3" s="72"/>
      <c r="J3" s="79" t="s">
        <v>72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1"/>
    </row>
    <row r="4" spans="2:21" s="3" customFormat="1" ht="24" customHeight="1" x14ac:dyDescent="0.25">
      <c r="B4" s="5" t="s">
        <v>1</v>
      </c>
      <c r="C4" s="6"/>
      <c r="D4" s="116">
        <v>43878</v>
      </c>
      <c r="E4" s="117"/>
      <c r="F4" s="73" t="s">
        <v>14</v>
      </c>
      <c r="G4" s="74"/>
      <c r="H4" s="74"/>
      <c r="I4" s="75"/>
      <c r="J4" s="82" t="s">
        <v>76</v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</row>
    <row r="5" spans="2:21" s="3" customFormat="1" ht="24" customHeight="1" x14ac:dyDescent="0.25">
      <c r="B5" s="7" t="s">
        <v>2</v>
      </c>
      <c r="C5" s="8"/>
      <c r="D5" s="171" t="s">
        <v>80</v>
      </c>
      <c r="E5" s="172"/>
      <c r="F5" s="76" t="s">
        <v>15</v>
      </c>
      <c r="G5" s="77"/>
      <c r="H5" s="77"/>
      <c r="I5" s="78"/>
      <c r="J5" s="85" t="s">
        <v>79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s="3" customFormat="1" ht="24" customHeight="1" thickBot="1" x14ac:dyDescent="0.3">
      <c r="B6" s="9" t="s">
        <v>3</v>
      </c>
      <c r="C6" s="10"/>
      <c r="D6" s="168" t="s">
        <v>64</v>
      </c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9"/>
      <c r="U6" s="170"/>
    </row>
    <row r="7" spans="2:21" s="3" customFormat="1" ht="24" customHeight="1" thickBot="1" x14ac:dyDescent="0.3">
      <c r="B7" s="11" t="s">
        <v>4</v>
      </c>
      <c r="C7" s="12"/>
      <c r="D7" s="173"/>
      <c r="E7" s="174"/>
      <c r="F7" s="70" t="s">
        <v>16</v>
      </c>
      <c r="G7" s="71"/>
      <c r="H7" s="71"/>
      <c r="I7" s="72"/>
      <c r="J7" s="88">
        <v>43879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1"/>
    </row>
    <row r="8" spans="2:21" s="3" customFormat="1" ht="24" customHeight="1" x14ac:dyDescent="0.25">
      <c r="B8" s="51">
        <v>1</v>
      </c>
      <c r="C8" s="181" t="s">
        <v>6</v>
      </c>
      <c r="D8" s="182"/>
      <c r="E8" s="183"/>
      <c r="F8" s="151" t="s">
        <v>73</v>
      </c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2"/>
      <c r="U8" s="153"/>
    </row>
    <row r="9" spans="2:21" s="3" customFormat="1" ht="24" customHeight="1" x14ac:dyDescent="0.25">
      <c r="B9" s="45">
        <v>2</v>
      </c>
      <c r="C9" s="107" t="s">
        <v>7</v>
      </c>
      <c r="D9" s="108"/>
      <c r="E9" s="13" t="s">
        <v>39</v>
      </c>
      <c r="F9" s="154" t="s">
        <v>69</v>
      </c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5"/>
      <c r="U9" s="156"/>
    </row>
    <row r="10" spans="2:21" s="3" customFormat="1" ht="24" customHeight="1" x14ac:dyDescent="0.25">
      <c r="B10" s="45">
        <v>3</v>
      </c>
      <c r="C10" s="107" t="s">
        <v>8</v>
      </c>
      <c r="D10" s="180"/>
      <c r="E10" s="108"/>
      <c r="F10" s="157" t="s">
        <v>75</v>
      </c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8"/>
      <c r="U10" s="159"/>
    </row>
    <row r="11" spans="2:21" s="3" customFormat="1" ht="24" customHeight="1" thickBot="1" x14ac:dyDescent="0.3">
      <c r="B11" s="46">
        <v>4</v>
      </c>
      <c r="C11" s="177" t="s">
        <v>9</v>
      </c>
      <c r="D11" s="178"/>
      <c r="E11" s="179"/>
      <c r="F11" s="160" t="s">
        <v>74</v>
      </c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1"/>
      <c r="U11" s="162"/>
    </row>
    <row r="12" spans="2:21" s="3" customFormat="1" ht="18" customHeight="1" x14ac:dyDescent="0.25">
      <c r="B12" s="110"/>
      <c r="C12" s="65"/>
      <c r="D12" s="65"/>
      <c r="E12" s="66"/>
      <c r="F12" s="133" t="s">
        <v>19</v>
      </c>
      <c r="G12" s="134"/>
      <c r="H12" s="134"/>
      <c r="I12" s="134"/>
      <c r="J12" s="134"/>
      <c r="K12" s="134"/>
      <c r="L12" s="135"/>
      <c r="M12" s="50" t="s">
        <v>19</v>
      </c>
      <c r="N12" s="19" t="s">
        <v>21</v>
      </c>
      <c r="O12" s="133" t="s">
        <v>20</v>
      </c>
      <c r="P12" s="135"/>
      <c r="Q12" s="49" t="s">
        <v>20</v>
      </c>
      <c r="R12" s="48" t="s">
        <v>61</v>
      </c>
      <c r="S12" s="98" t="s">
        <v>17</v>
      </c>
      <c r="T12" s="98" t="s">
        <v>18</v>
      </c>
      <c r="U12" s="184" t="s">
        <v>70</v>
      </c>
    </row>
    <row r="13" spans="2:21" s="3" customFormat="1" ht="18" customHeight="1" x14ac:dyDescent="0.25">
      <c r="B13" s="111"/>
      <c r="C13" s="68"/>
      <c r="D13" s="68"/>
      <c r="E13" s="69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99"/>
      <c r="T13" s="99"/>
      <c r="U13" s="185"/>
    </row>
    <row r="14" spans="2:21" s="4" customFormat="1" ht="24" customHeight="1" x14ac:dyDescent="0.25">
      <c r="B14" s="120">
        <v>5</v>
      </c>
      <c r="C14" s="122" t="s">
        <v>10</v>
      </c>
      <c r="D14" s="123"/>
      <c r="E14" s="15" t="s">
        <v>40</v>
      </c>
      <c r="F14" s="89">
        <v>49</v>
      </c>
      <c r="G14" s="89">
        <v>14</v>
      </c>
      <c r="H14" s="89">
        <v>0</v>
      </c>
      <c r="I14" s="89">
        <v>2</v>
      </c>
      <c r="J14" s="89">
        <v>6</v>
      </c>
      <c r="K14" s="89">
        <v>4</v>
      </c>
      <c r="L14" s="89">
        <v>1</v>
      </c>
      <c r="M14" s="89">
        <f>SUM(F14:L15)</f>
        <v>76</v>
      </c>
      <c r="N14" s="89">
        <v>9</v>
      </c>
      <c r="O14" s="89">
        <v>6</v>
      </c>
      <c r="P14" s="89">
        <v>0</v>
      </c>
      <c r="Q14" s="89">
        <f>SUM(O14:P15)</f>
        <v>6</v>
      </c>
      <c r="R14" s="89">
        <f>SUM(M14,N14,Q14)</f>
        <v>91</v>
      </c>
      <c r="S14" s="175">
        <v>412</v>
      </c>
      <c r="T14" s="89">
        <v>3</v>
      </c>
      <c r="U14" s="176">
        <f>SUM(R14:T15)</f>
        <v>506</v>
      </c>
    </row>
    <row r="15" spans="2:21" s="4" customFormat="1" ht="24" customHeight="1" x14ac:dyDescent="0.25">
      <c r="B15" s="120"/>
      <c r="C15" s="129"/>
      <c r="D15" s="130"/>
      <c r="E15" s="44" t="s">
        <v>12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75"/>
      <c r="T15" s="89"/>
      <c r="U15" s="176"/>
    </row>
    <row r="16" spans="2:21" s="4" customFormat="1" ht="24" customHeight="1" x14ac:dyDescent="0.25">
      <c r="B16" s="45"/>
      <c r="C16" s="47"/>
      <c r="D16" s="27"/>
      <c r="E16" s="52" t="s">
        <v>65</v>
      </c>
      <c r="F16" s="54">
        <f>7.71+8.23+8.07+7.9+7.66+7.43+6.75+5.65</f>
        <v>59.400000000000006</v>
      </c>
      <c r="G16" s="56">
        <f t="shared" ref="G16:M16" si="0">7.71+8.23+8.07+7.9+7.66+7.43+6.75+5.65</f>
        <v>59.400000000000006</v>
      </c>
      <c r="H16" s="56">
        <f t="shared" si="0"/>
        <v>59.400000000000006</v>
      </c>
      <c r="I16" s="56">
        <f t="shared" si="0"/>
        <v>59.400000000000006</v>
      </c>
      <c r="J16" s="56">
        <f t="shared" si="0"/>
        <v>59.400000000000006</v>
      </c>
      <c r="K16" s="56">
        <f t="shared" si="0"/>
        <v>59.400000000000006</v>
      </c>
      <c r="L16" s="56">
        <f t="shared" si="0"/>
        <v>59.400000000000006</v>
      </c>
      <c r="M16" s="56">
        <f t="shared" si="0"/>
        <v>59.400000000000006</v>
      </c>
      <c r="N16" s="54">
        <f>6+6.83+7.36+7.66+7.35+6.92+6.24+5.36</f>
        <v>53.720000000000006</v>
      </c>
      <c r="O16" s="54">
        <f>7.48+6.34+5.82+5.27+6.74+8.18+6.67+6.23</f>
        <v>52.730000000000004</v>
      </c>
      <c r="P16" s="56">
        <f t="shared" ref="P16:Q16" si="1">7.48+6.34+5.82+5.27+6.74+8.18+6.67+6.23</f>
        <v>52.730000000000004</v>
      </c>
      <c r="Q16" s="56">
        <f t="shared" si="1"/>
        <v>52.730000000000004</v>
      </c>
      <c r="R16" s="54"/>
      <c r="S16" s="53">
        <f>6.74+6.33+6.22+5.95+6.74+8.53+8.91+7.87</f>
        <v>57.29</v>
      </c>
      <c r="T16" s="54">
        <f>7.09+7.54+6.11+5.38+6.47+7.69+7.61+7.17</f>
        <v>55.059999999999995</v>
      </c>
      <c r="U16" s="31"/>
    </row>
    <row r="17" spans="2:21" s="4" customFormat="1" ht="24" customHeight="1" x14ac:dyDescent="0.25">
      <c r="B17" s="120">
        <v>6</v>
      </c>
      <c r="C17" s="122" t="s">
        <v>11</v>
      </c>
      <c r="D17" s="145"/>
      <c r="E17" s="16" t="s">
        <v>41</v>
      </c>
      <c r="F17" s="90">
        <f t="shared" ref="F17:Q17" si="2">100/F16</f>
        <v>1.6835016835016834</v>
      </c>
      <c r="G17" s="90">
        <f t="shared" si="2"/>
        <v>1.6835016835016834</v>
      </c>
      <c r="H17" s="90">
        <f t="shared" si="2"/>
        <v>1.6835016835016834</v>
      </c>
      <c r="I17" s="90">
        <f t="shared" si="2"/>
        <v>1.6835016835016834</v>
      </c>
      <c r="J17" s="90">
        <f t="shared" si="2"/>
        <v>1.6835016835016834</v>
      </c>
      <c r="K17" s="90">
        <f t="shared" si="2"/>
        <v>1.6835016835016834</v>
      </c>
      <c r="L17" s="90">
        <f t="shared" si="2"/>
        <v>1.6835016835016834</v>
      </c>
      <c r="M17" s="90">
        <f t="shared" si="2"/>
        <v>1.6835016835016834</v>
      </c>
      <c r="N17" s="90">
        <f t="shared" si="2"/>
        <v>1.8615040953090094</v>
      </c>
      <c r="O17" s="90">
        <f t="shared" si="2"/>
        <v>1.8964536317087046</v>
      </c>
      <c r="P17" s="90">
        <f t="shared" si="2"/>
        <v>1.8964536317087046</v>
      </c>
      <c r="Q17" s="90">
        <f t="shared" si="2"/>
        <v>1.8964536317087046</v>
      </c>
      <c r="R17" s="90"/>
      <c r="S17" s="90">
        <f>100/S16</f>
        <v>1.7455053237912377</v>
      </c>
      <c r="T17" s="90">
        <f>100/T16</f>
        <v>1.8162005085361426</v>
      </c>
      <c r="U17" s="163"/>
    </row>
    <row r="18" spans="2:21" s="4" customFormat="1" ht="24" customHeight="1" x14ac:dyDescent="0.25">
      <c r="B18" s="120"/>
      <c r="C18" s="129"/>
      <c r="D18" s="146"/>
      <c r="E18" s="52" t="s">
        <v>22</v>
      </c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163"/>
    </row>
    <row r="19" spans="2:21" s="4" customFormat="1" ht="24" customHeight="1" x14ac:dyDescent="0.25">
      <c r="B19" s="120">
        <v>7</v>
      </c>
      <c r="C19" s="122" t="s">
        <v>23</v>
      </c>
      <c r="D19" s="145"/>
      <c r="E19" s="15" t="s">
        <v>42</v>
      </c>
      <c r="F19" s="91">
        <f t="shared" ref="F19:Q19" si="3">F14*F17</f>
        <v>82.491582491582491</v>
      </c>
      <c r="G19" s="91">
        <f t="shared" si="3"/>
        <v>23.569023569023567</v>
      </c>
      <c r="H19" s="91">
        <f t="shared" si="3"/>
        <v>0</v>
      </c>
      <c r="I19" s="91">
        <f t="shared" si="3"/>
        <v>3.3670033670033668</v>
      </c>
      <c r="J19" s="91">
        <f t="shared" si="3"/>
        <v>10.1010101010101</v>
      </c>
      <c r="K19" s="91">
        <f t="shared" si="3"/>
        <v>6.7340067340067336</v>
      </c>
      <c r="L19" s="91">
        <f t="shared" si="3"/>
        <v>1.6835016835016834</v>
      </c>
      <c r="M19" s="91">
        <f t="shared" si="3"/>
        <v>127.94612794612794</v>
      </c>
      <c r="N19" s="91">
        <f t="shared" si="3"/>
        <v>16.753536857781086</v>
      </c>
      <c r="O19" s="91">
        <f t="shared" si="3"/>
        <v>11.378721790252229</v>
      </c>
      <c r="P19" s="91">
        <f t="shared" si="3"/>
        <v>0</v>
      </c>
      <c r="Q19" s="91">
        <f t="shared" si="3"/>
        <v>11.378721790252229</v>
      </c>
      <c r="R19" s="91">
        <f>SUM(M19,N19,Q19)</f>
        <v>156.07838659416126</v>
      </c>
      <c r="S19" s="91">
        <f>S14*S17</f>
        <v>719.14819340198994</v>
      </c>
      <c r="T19" s="91">
        <f>T14*T17</f>
        <v>5.4486015256084279</v>
      </c>
      <c r="U19" s="149">
        <f>SUM(R19:T20)</f>
        <v>880.67518152175967</v>
      </c>
    </row>
    <row r="20" spans="2:21" s="4" customFormat="1" ht="24" customHeight="1" x14ac:dyDescent="0.25">
      <c r="B20" s="120"/>
      <c r="C20" s="129"/>
      <c r="D20" s="146"/>
      <c r="E20" s="44" t="s">
        <v>24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149"/>
    </row>
    <row r="21" spans="2:21" s="4" customFormat="1" ht="24" customHeight="1" x14ac:dyDescent="0.25">
      <c r="B21" s="45"/>
      <c r="C21" s="47"/>
      <c r="D21" s="27"/>
      <c r="E21" s="52" t="s">
        <v>66</v>
      </c>
      <c r="F21" s="53">
        <v>122</v>
      </c>
      <c r="G21" s="53">
        <v>122</v>
      </c>
      <c r="H21" s="53">
        <v>122</v>
      </c>
      <c r="I21" s="53">
        <v>122</v>
      </c>
      <c r="J21" s="53">
        <v>122</v>
      </c>
      <c r="K21" s="53">
        <v>122</v>
      </c>
      <c r="L21" s="53">
        <v>122</v>
      </c>
      <c r="M21" s="53">
        <v>122</v>
      </c>
      <c r="N21" s="53">
        <v>134.19999999999999</v>
      </c>
      <c r="O21" s="53">
        <v>117.1</v>
      </c>
      <c r="P21" s="53">
        <v>117.1</v>
      </c>
      <c r="Q21" s="53">
        <v>117.1</v>
      </c>
      <c r="R21" s="53"/>
      <c r="S21" s="53">
        <v>106.4</v>
      </c>
      <c r="T21" s="53">
        <v>104.3</v>
      </c>
      <c r="U21" s="32"/>
    </row>
    <row r="22" spans="2:21" s="4" customFormat="1" ht="24" customHeight="1" x14ac:dyDescent="0.25">
      <c r="B22" s="120">
        <v>8</v>
      </c>
      <c r="C22" s="122" t="s">
        <v>25</v>
      </c>
      <c r="D22" s="145"/>
      <c r="E22" s="16" t="s">
        <v>43</v>
      </c>
      <c r="F22" s="92">
        <f>100/F21</f>
        <v>0.81967213114754101</v>
      </c>
      <c r="G22" s="92">
        <f>100/G21</f>
        <v>0.81967213114754101</v>
      </c>
      <c r="H22" s="92">
        <f t="shared" ref="H22:T22" si="4">100/H21</f>
        <v>0.81967213114754101</v>
      </c>
      <c r="I22" s="92">
        <f t="shared" si="4"/>
        <v>0.81967213114754101</v>
      </c>
      <c r="J22" s="92">
        <f t="shared" si="4"/>
        <v>0.81967213114754101</v>
      </c>
      <c r="K22" s="92">
        <f t="shared" si="4"/>
        <v>0.81967213114754101</v>
      </c>
      <c r="L22" s="92">
        <f t="shared" si="4"/>
        <v>0.81967213114754101</v>
      </c>
      <c r="M22" s="92">
        <f t="shared" si="4"/>
        <v>0.81967213114754101</v>
      </c>
      <c r="N22" s="92">
        <f t="shared" si="4"/>
        <v>0.7451564828614009</v>
      </c>
      <c r="O22" s="92">
        <f t="shared" si="4"/>
        <v>0.8539709649871905</v>
      </c>
      <c r="P22" s="92">
        <f t="shared" si="4"/>
        <v>0.8539709649871905</v>
      </c>
      <c r="Q22" s="92">
        <f t="shared" si="4"/>
        <v>0.8539709649871905</v>
      </c>
      <c r="R22" s="92"/>
      <c r="S22" s="92">
        <f t="shared" si="4"/>
        <v>0.93984962406015038</v>
      </c>
      <c r="T22" s="92">
        <f t="shared" si="4"/>
        <v>0.95877277085330781</v>
      </c>
      <c r="U22" s="150"/>
    </row>
    <row r="23" spans="2:21" s="4" customFormat="1" ht="24" customHeight="1" x14ac:dyDescent="0.25">
      <c r="B23" s="120"/>
      <c r="C23" s="129"/>
      <c r="D23" s="146"/>
      <c r="E23" s="44" t="s">
        <v>22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150"/>
    </row>
    <row r="24" spans="2:21" s="4" customFormat="1" ht="24" customHeight="1" x14ac:dyDescent="0.25">
      <c r="B24" s="120">
        <v>9</v>
      </c>
      <c r="C24" s="122" t="s">
        <v>26</v>
      </c>
      <c r="D24" s="145"/>
      <c r="E24" s="15" t="s">
        <v>44</v>
      </c>
      <c r="F24" s="93">
        <f>F19*F22</f>
        <v>67.616051222608604</v>
      </c>
      <c r="G24" s="93">
        <f>G19*G22</f>
        <v>19.31887177788817</v>
      </c>
      <c r="H24" s="93">
        <f t="shared" ref="H24:T24" si="5">H19*H22</f>
        <v>0</v>
      </c>
      <c r="I24" s="93">
        <f t="shared" si="5"/>
        <v>2.7598388254125958</v>
      </c>
      <c r="J24" s="93">
        <f t="shared" si="5"/>
        <v>8.279516476237788</v>
      </c>
      <c r="K24" s="93">
        <f t="shared" si="5"/>
        <v>5.5196776508251917</v>
      </c>
      <c r="L24" s="93">
        <f t="shared" si="5"/>
        <v>1.3799194127062979</v>
      </c>
      <c r="M24" s="93">
        <f t="shared" si="5"/>
        <v>104.87387536567864</v>
      </c>
      <c r="N24" s="93">
        <f t="shared" si="5"/>
        <v>12.484006600433</v>
      </c>
      <c r="O24" s="93">
        <f t="shared" si="5"/>
        <v>9.7170980275424679</v>
      </c>
      <c r="P24" s="93">
        <f t="shared" si="5"/>
        <v>0</v>
      </c>
      <c r="Q24" s="93">
        <f t="shared" si="5"/>
        <v>9.7170980275424679</v>
      </c>
      <c r="R24" s="93">
        <f>SUM(M24,N24,Q24)</f>
        <v>127.07497999365411</v>
      </c>
      <c r="S24" s="93">
        <f t="shared" si="5"/>
        <v>675.89115921239659</v>
      </c>
      <c r="T24" s="93">
        <f t="shared" si="5"/>
        <v>5.2239707819831525</v>
      </c>
      <c r="U24" s="148">
        <f>SUM(R24:T25)</f>
        <v>808.19010998803378</v>
      </c>
    </row>
    <row r="25" spans="2:21" s="4" customFormat="1" ht="24" customHeight="1" x14ac:dyDescent="0.25">
      <c r="B25" s="120"/>
      <c r="C25" s="129"/>
      <c r="D25" s="146"/>
      <c r="E25" s="44" t="s">
        <v>24</v>
      </c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148"/>
    </row>
    <row r="26" spans="2:21" s="4" customFormat="1" ht="24" customHeight="1" x14ac:dyDescent="0.25">
      <c r="B26" s="45"/>
      <c r="C26" s="47"/>
      <c r="D26" s="27"/>
      <c r="E26" s="52" t="s">
        <v>67</v>
      </c>
      <c r="F26" s="54">
        <v>84.4</v>
      </c>
      <c r="G26" s="56">
        <v>84.4</v>
      </c>
      <c r="H26" s="56">
        <v>84.4</v>
      </c>
      <c r="I26" s="56">
        <v>84.4</v>
      </c>
      <c r="J26" s="56">
        <v>84.4</v>
      </c>
      <c r="K26" s="56">
        <v>84.4</v>
      </c>
      <c r="L26" s="56">
        <v>84.4</v>
      </c>
      <c r="M26" s="56">
        <v>84.4</v>
      </c>
      <c r="N26" s="54">
        <v>93.2</v>
      </c>
      <c r="O26" s="54">
        <v>88.4</v>
      </c>
      <c r="P26" s="54">
        <v>88.4</v>
      </c>
      <c r="Q26" s="54">
        <v>88.4</v>
      </c>
      <c r="R26" s="54"/>
      <c r="S26" s="53">
        <v>91.9</v>
      </c>
      <c r="T26" s="54">
        <v>23.7</v>
      </c>
      <c r="U26" s="31"/>
    </row>
    <row r="27" spans="2:21" s="4" customFormat="1" ht="24" customHeight="1" x14ac:dyDescent="0.25">
      <c r="B27" s="120">
        <v>10</v>
      </c>
      <c r="C27" s="122" t="s">
        <v>27</v>
      </c>
      <c r="D27" s="145"/>
      <c r="E27" s="15" t="s">
        <v>45</v>
      </c>
      <c r="F27" s="94">
        <f>100/F26</f>
        <v>1.1848341232227488</v>
      </c>
      <c r="G27" s="94">
        <f t="shared" ref="G27:T27" si="6">100/G26</f>
        <v>1.1848341232227488</v>
      </c>
      <c r="H27" s="94">
        <f t="shared" si="6"/>
        <v>1.1848341232227488</v>
      </c>
      <c r="I27" s="94">
        <f t="shared" si="6"/>
        <v>1.1848341232227488</v>
      </c>
      <c r="J27" s="94">
        <f t="shared" si="6"/>
        <v>1.1848341232227488</v>
      </c>
      <c r="K27" s="94">
        <f t="shared" si="6"/>
        <v>1.1848341232227488</v>
      </c>
      <c r="L27" s="94">
        <f t="shared" si="6"/>
        <v>1.1848341232227488</v>
      </c>
      <c r="M27" s="94">
        <f t="shared" si="6"/>
        <v>1.1848341232227488</v>
      </c>
      <c r="N27" s="94">
        <f t="shared" si="6"/>
        <v>1.0729613733905579</v>
      </c>
      <c r="O27" s="94">
        <f t="shared" si="6"/>
        <v>1.1312217194570136</v>
      </c>
      <c r="P27" s="94">
        <f t="shared" si="6"/>
        <v>1.1312217194570136</v>
      </c>
      <c r="Q27" s="94">
        <f t="shared" si="6"/>
        <v>1.1312217194570136</v>
      </c>
      <c r="R27" s="94"/>
      <c r="S27" s="94">
        <f t="shared" si="6"/>
        <v>1.088139281828074</v>
      </c>
      <c r="T27" s="94">
        <f t="shared" si="6"/>
        <v>4.2194092827004219</v>
      </c>
      <c r="U27" s="150"/>
    </row>
    <row r="28" spans="2:21" s="4" customFormat="1" ht="24" customHeight="1" x14ac:dyDescent="0.25">
      <c r="B28" s="120"/>
      <c r="C28" s="129"/>
      <c r="D28" s="146"/>
      <c r="E28" s="44" t="s">
        <v>22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150"/>
    </row>
    <row r="29" spans="2:21" s="4" customFormat="1" ht="24" customHeight="1" x14ac:dyDescent="0.25">
      <c r="B29" s="120">
        <v>11</v>
      </c>
      <c r="C29" s="122" t="s">
        <v>28</v>
      </c>
      <c r="D29" s="145"/>
      <c r="E29" s="15" t="s">
        <v>29</v>
      </c>
      <c r="F29" s="97">
        <f>F24*F27</f>
        <v>80.113804766123934</v>
      </c>
      <c r="G29" s="97">
        <f t="shared" ref="G29:T29" si="7">G24*G27</f>
        <v>22.889658504606835</v>
      </c>
      <c r="H29" s="97">
        <f t="shared" si="7"/>
        <v>0</v>
      </c>
      <c r="I29" s="97">
        <f t="shared" si="7"/>
        <v>3.2699512149438341</v>
      </c>
      <c r="J29" s="97">
        <f t="shared" si="7"/>
        <v>9.8098536448315024</v>
      </c>
      <c r="K29" s="97">
        <f t="shared" si="7"/>
        <v>6.5399024298876682</v>
      </c>
      <c r="L29" s="97">
        <f t="shared" si="7"/>
        <v>1.6349756074719171</v>
      </c>
      <c r="M29" s="97">
        <f t="shared" si="7"/>
        <v>124.25814616786569</v>
      </c>
      <c r="N29" s="97">
        <f t="shared" si="7"/>
        <v>13.394856867417381</v>
      </c>
      <c r="O29" s="97">
        <f t="shared" si="7"/>
        <v>10.992192338848945</v>
      </c>
      <c r="P29" s="97">
        <f t="shared" si="7"/>
        <v>0</v>
      </c>
      <c r="Q29" s="97">
        <f t="shared" si="7"/>
        <v>10.992192338848945</v>
      </c>
      <c r="R29" s="95">
        <f>SUM(M29,N29,Q29)</f>
        <v>148.64519537413202</v>
      </c>
      <c r="S29" s="97">
        <f t="shared" si="7"/>
        <v>735.4637205793216</v>
      </c>
      <c r="T29" s="97">
        <f t="shared" si="7"/>
        <v>22.042070810055495</v>
      </c>
      <c r="U29" s="147">
        <f>SUM(R29:T30)</f>
        <v>906.15098676350908</v>
      </c>
    </row>
    <row r="30" spans="2:21" s="4" customFormat="1" ht="24" customHeight="1" x14ac:dyDescent="0.25">
      <c r="B30" s="120"/>
      <c r="C30" s="129"/>
      <c r="D30" s="146"/>
      <c r="E30" s="44" t="s">
        <v>24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5"/>
      <c r="S30" s="97"/>
      <c r="T30" s="97"/>
      <c r="U30" s="147"/>
    </row>
    <row r="31" spans="2:21" s="4" customFormat="1" ht="24" customHeight="1" x14ac:dyDescent="0.25">
      <c r="B31" s="120">
        <v>12</v>
      </c>
      <c r="C31" s="122" t="s">
        <v>30</v>
      </c>
      <c r="D31" s="123"/>
      <c r="E31" s="141" t="s">
        <v>31</v>
      </c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143"/>
    </row>
    <row r="32" spans="2:21" s="4" customFormat="1" ht="24" customHeight="1" thickBot="1" x14ac:dyDescent="0.3">
      <c r="B32" s="121"/>
      <c r="C32" s="124"/>
      <c r="D32" s="125"/>
      <c r="E32" s="142"/>
      <c r="F32" s="61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144"/>
    </row>
    <row r="33" spans="2:21" s="4" customFormat="1" ht="24" customHeight="1" x14ac:dyDescent="0.25">
      <c r="B33" s="136">
        <v>13</v>
      </c>
      <c r="C33" s="137" t="s">
        <v>32</v>
      </c>
      <c r="D33" s="138"/>
      <c r="E33" s="19" t="s">
        <v>46</v>
      </c>
      <c r="F33" s="140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140"/>
      <c r="T33" s="140"/>
      <c r="U33" s="139"/>
    </row>
    <row r="34" spans="2:21" s="4" customFormat="1" ht="24" customHeight="1" x14ac:dyDescent="0.25">
      <c r="B34" s="120"/>
      <c r="C34" s="129"/>
      <c r="D34" s="130"/>
      <c r="E34" s="13" t="s">
        <v>22</v>
      </c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118"/>
    </row>
    <row r="35" spans="2:21" s="4" customFormat="1" ht="24" customHeight="1" x14ac:dyDescent="0.25">
      <c r="B35" s="120">
        <v>14</v>
      </c>
      <c r="C35" s="122" t="s">
        <v>33</v>
      </c>
      <c r="D35" s="123"/>
      <c r="E35" s="13" t="s">
        <v>47</v>
      </c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118"/>
    </row>
    <row r="36" spans="2:21" s="4" customFormat="1" ht="24" customHeight="1" thickBot="1" x14ac:dyDescent="0.3">
      <c r="B36" s="121"/>
      <c r="C36" s="124"/>
      <c r="D36" s="125"/>
      <c r="E36" s="21" t="s">
        <v>12</v>
      </c>
      <c r="F36" s="132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132"/>
      <c r="T36" s="132"/>
      <c r="U36" s="119"/>
    </row>
    <row r="37" spans="2:21" s="4" customFormat="1" ht="24" customHeight="1" x14ac:dyDescent="0.25">
      <c r="B37" s="136">
        <v>15</v>
      </c>
      <c r="C37" s="137" t="s">
        <v>34</v>
      </c>
      <c r="D37" s="138"/>
      <c r="E37" s="19" t="s">
        <v>48</v>
      </c>
      <c r="F37" s="64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6"/>
      <c r="U37" s="139"/>
    </row>
    <row r="38" spans="2:21" s="4" customFormat="1" ht="24" customHeight="1" x14ac:dyDescent="0.25">
      <c r="B38" s="120"/>
      <c r="C38" s="129"/>
      <c r="D38" s="130"/>
      <c r="E38" s="13" t="s">
        <v>22</v>
      </c>
      <c r="F38" s="67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9"/>
      <c r="U38" s="118"/>
    </row>
    <row r="39" spans="2:21" s="4" customFormat="1" ht="24" customHeight="1" x14ac:dyDescent="0.25">
      <c r="B39" s="120">
        <v>16</v>
      </c>
      <c r="C39" s="122" t="s">
        <v>35</v>
      </c>
      <c r="D39" s="123"/>
      <c r="E39" s="13" t="s">
        <v>49</v>
      </c>
      <c r="F39" s="58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0"/>
      <c r="U39" s="118"/>
    </row>
    <row r="40" spans="2:21" s="4" customFormat="1" ht="24" customHeight="1" thickBot="1" x14ac:dyDescent="0.3">
      <c r="B40" s="121"/>
      <c r="C40" s="124"/>
      <c r="D40" s="125"/>
      <c r="E40" s="21" t="s">
        <v>36</v>
      </c>
      <c r="F40" s="61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3"/>
      <c r="U40" s="119"/>
    </row>
    <row r="41" spans="2:21" s="4" customFormat="1" ht="24" customHeight="1" x14ac:dyDescent="0.25">
      <c r="B41" s="126">
        <v>17</v>
      </c>
      <c r="C41" s="127" t="s">
        <v>37</v>
      </c>
      <c r="D41" s="128"/>
      <c r="E41" s="44" t="s">
        <v>50</v>
      </c>
      <c r="F41" s="64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6"/>
      <c r="U41" s="131"/>
    </row>
    <row r="42" spans="2:21" s="4" customFormat="1" ht="24" customHeight="1" x14ac:dyDescent="0.25">
      <c r="B42" s="120"/>
      <c r="C42" s="129"/>
      <c r="D42" s="130"/>
      <c r="E42" s="13" t="s">
        <v>22</v>
      </c>
      <c r="F42" s="67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9"/>
      <c r="U42" s="118"/>
    </row>
    <row r="43" spans="2:21" s="4" customFormat="1" ht="24" customHeight="1" x14ac:dyDescent="0.25">
      <c r="B43" s="120">
        <v>18</v>
      </c>
      <c r="C43" s="122" t="s">
        <v>38</v>
      </c>
      <c r="D43" s="123"/>
      <c r="E43" s="13" t="s">
        <v>51</v>
      </c>
      <c r="F43" s="58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  <c r="U43" s="118"/>
    </row>
    <row r="44" spans="2:21" s="4" customFormat="1" ht="24" customHeight="1" thickBot="1" x14ac:dyDescent="0.3">
      <c r="B44" s="121"/>
      <c r="C44" s="124"/>
      <c r="D44" s="125"/>
      <c r="E44" s="21" t="s">
        <v>36</v>
      </c>
      <c r="F44" s="61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3"/>
      <c r="U44" s="119"/>
    </row>
    <row r="45" spans="2:21" s="4" customFormat="1" ht="15" customHeight="1" x14ac:dyDescent="0.25">
      <c r="B45" s="102" t="s">
        <v>5</v>
      </c>
      <c r="C45" s="103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3"/>
    </row>
    <row r="46" spans="2:21" s="4" customFormat="1" ht="48" customHeight="1" thickBot="1" x14ac:dyDescent="0.3">
      <c r="B46" s="104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6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10.1.2020</vt:lpstr>
      <vt:lpstr>20.1.2020</vt:lpstr>
      <vt:lpstr>7.2.2020</vt:lpstr>
      <vt:lpstr>17.2.2020</vt:lpstr>
      <vt:lpstr>'10.1.2020'!Oblast_tisku</vt:lpstr>
      <vt:lpstr>'17.2.2020'!Oblast_tisku</vt:lpstr>
      <vt:lpstr>'20.1.2020'!Oblast_tisku</vt:lpstr>
      <vt:lpstr>'7.2.2020'!Oblast_tisku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2020-02-18T10:29:58Z</cp:lastPrinted>
  <dcterms:created xsi:type="dcterms:W3CDTF">2019-09-10T08:33:34Z</dcterms:created>
  <dcterms:modified xsi:type="dcterms:W3CDTF">2020-02-18T10:33:09Z</dcterms:modified>
</cp:coreProperties>
</file>