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4" l="1"/>
  <c r="S16" i="4"/>
  <c r="Q16" i="4"/>
  <c r="P16" i="4"/>
  <c r="O16" i="4"/>
  <c r="N16" i="4"/>
  <c r="M16" i="4"/>
  <c r="L16" i="4"/>
  <c r="K16" i="4"/>
  <c r="J16" i="4"/>
  <c r="I16" i="4"/>
  <c r="H16" i="4"/>
  <c r="G16" i="4"/>
  <c r="F16" i="4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T16" i="2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I19" i="3" s="1"/>
  <c r="I24" i="3" s="1"/>
  <c r="I29" i="3" s="1"/>
  <c r="H17" i="3"/>
  <c r="H19" i="3" s="1"/>
  <c r="H24" i="3" s="1"/>
  <c r="H29" i="3" s="1"/>
  <c r="G17" i="3"/>
  <c r="G19" i="3" s="1"/>
  <c r="G24" i="3" s="1"/>
  <c r="G29" i="3" s="1"/>
  <c r="F17" i="3"/>
  <c r="F19" i="3" s="1"/>
  <c r="F24" i="3" s="1"/>
  <c r="F29" i="3" s="1"/>
  <c r="Q14" i="3"/>
  <c r="Q19" i="3" s="1"/>
  <c r="Q24" i="3" s="1"/>
  <c r="Q29" i="3" s="1"/>
  <c r="M14" i="3"/>
  <c r="M19" i="4" l="1"/>
  <c r="M24" i="4" s="1"/>
  <c r="M19" i="3"/>
  <c r="R19" i="3" s="1"/>
  <c r="U19" i="3" s="1"/>
  <c r="R14" i="3"/>
  <c r="U14" i="3" s="1"/>
  <c r="R14" i="4"/>
  <c r="U14" i="4" s="1"/>
  <c r="M24" i="3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T19" i="2" s="1"/>
  <c r="T24" i="2" s="1"/>
  <c r="T29" i="2" s="1"/>
  <c r="S17" i="2"/>
  <c r="S19" i="2" s="1"/>
  <c r="S24" i="2" s="1"/>
  <c r="S29" i="2" s="1"/>
  <c r="Q17" i="2"/>
  <c r="P17" i="2"/>
  <c r="P19" i="2" s="1"/>
  <c r="P24" i="2" s="1"/>
  <c r="P29" i="2" s="1"/>
  <c r="O17" i="2"/>
  <c r="O19" i="2" s="1"/>
  <c r="O24" i="2" s="1"/>
  <c r="O29" i="2" s="1"/>
  <c r="N17" i="2"/>
  <c r="N19" i="2" s="1"/>
  <c r="N24" i="2" s="1"/>
  <c r="N29" i="2" s="1"/>
  <c r="M17" i="2"/>
  <c r="L17" i="2"/>
  <c r="L19" i="2" s="1"/>
  <c r="L24" i="2" s="1"/>
  <c r="L29" i="2" s="1"/>
  <c r="K17" i="2"/>
  <c r="K19" i="2" s="1"/>
  <c r="K24" i="2" s="1"/>
  <c r="K29" i="2" s="1"/>
  <c r="J17" i="2"/>
  <c r="J19" i="2" s="1"/>
  <c r="J24" i="2" s="1"/>
  <c r="J29" i="2" s="1"/>
  <c r="I17" i="2"/>
  <c r="I19" i="2" s="1"/>
  <c r="I24" i="2" s="1"/>
  <c r="I29" i="2" s="1"/>
  <c r="H17" i="2"/>
  <c r="H19" i="2" s="1"/>
  <c r="H24" i="2" s="1"/>
  <c r="H29" i="2" s="1"/>
  <c r="G17" i="2"/>
  <c r="G19" i="2" s="1"/>
  <c r="G24" i="2" s="1"/>
  <c r="G29" i="2" s="1"/>
  <c r="F17" i="2"/>
  <c r="F19" i="2" s="1"/>
  <c r="F24" i="2" s="1"/>
  <c r="F29" i="2" s="1"/>
  <c r="Q14" i="2"/>
  <c r="Q19" i="2" s="1"/>
  <c r="Q24" i="2" s="1"/>
  <c r="Q29" i="2" s="1"/>
  <c r="M14" i="2"/>
  <c r="R19" i="4" l="1"/>
  <c r="U19" i="4" s="1"/>
  <c r="M29" i="4"/>
  <c r="R29" i="4" s="1"/>
  <c r="U29" i="4" s="1"/>
  <c r="R24" i="4"/>
  <c r="U24" i="4" s="1"/>
  <c r="R24" i="3"/>
  <c r="U24" i="3" s="1"/>
  <c r="M29" i="3"/>
  <c r="R29" i="3" s="1"/>
  <c r="U29" i="3" s="1"/>
  <c r="R14" i="2"/>
  <c r="U14" i="2" s="1"/>
  <c r="M19" i="2"/>
  <c r="R19" i="2" s="1"/>
  <c r="U19" i="2" s="1"/>
  <c r="M24" i="2" l="1"/>
  <c r="R24" i="2" s="1"/>
  <c r="U24" i="2" s="1"/>
  <c r="Q27" i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M29" i="2" l="1"/>
  <c r="R29" i="2" s="1"/>
  <c r="U29" i="2" s="1"/>
  <c r="S24" i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<sst xmlns="http://schemas.openxmlformats.org/spreadsheetml/2006/main" count="368" uniqueCount="80">
  <si>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</si>
  <si>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</si>
  <si>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</si>
  <si>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</si>
  <si>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</si>
  <si>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</si>
  <si>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</si>
  <si>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</si>
  <si>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</si>
  <si>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</si>
  <si>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</si>
  <si>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</si>
  <si>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</si>
  <si>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</si>
  <si>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</si>
  <si>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</si>
  <si>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</si>
  <si>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</si>
  <si>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</si>
  <si>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</si>
  <si>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</si>
  <si>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</si>
  <si>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</si>
  <si>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</si>
  <si>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</si>
  <si>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</si>
  <si>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</si>
  <si>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</si>
  <si>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</si>
  <si>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</si>
  <si>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</si>
  <si>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</si>
  <si>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</si>
  <si>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</si>
  <si>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</si>
  <si>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</si>
  <si>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</si>
  <si>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</si>
  <si>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</si>
  <si>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</si>
  <si>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</si>
  <si>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</si>
  <si>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</si>
  <si>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</si>
  <si>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</si>
  <si>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</si>
  <si>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</si>
  <si>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</si>
  <si>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</si>
  <si>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</si>
  <si>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</si>
  <si>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</si>
  <si>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</si>
  <si>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</si>
  <si>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</si>
  <si>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</si>
  <si>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</si>
  <si>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</si>
  <si>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</si>
  <si>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</si>
  <si>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</si>
  <si>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</si>
  <si>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</si>
  <si>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</si>
  <si>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</si>
  <si>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</si>
  <si>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</si>
  <si>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</si>
  <si>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</si>
  <si>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</si>
  <si>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</si>
  <si>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I/22</t>
  </si>
  <si>
    <t>Silnice I. Třídy</t>
  </si>
  <si>
    <t>I</t>
  </si>
  <si>
    <t>2-0336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</si>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</sst>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F11" sqref="F11:U11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56" t="s">
        <v>76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  <c r="U2" s="159"/>
    </row>
    <row r="3" spans="2:21" s="3" customFormat="1" ht="24" customHeight="1" thickBot="1" x14ac:dyDescent="0.3">
      <c r="B3" s="104" t="s">
        <v>0</v>
      </c>
      <c r="C3" s="68"/>
      <c r="D3" s="109" t="s">
        <v>71</v>
      </c>
      <c r="E3" s="110"/>
      <c r="F3" s="66" t="s">
        <v>13</v>
      </c>
      <c r="G3" s="67"/>
      <c r="H3" s="67"/>
      <c r="I3" s="68"/>
      <c r="J3" s="75" t="s">
        <v>74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2:21" s="3" customFormat="1" ht="24" customHeight="1" x14ac:dyDescent="0.25">
      <c r="B4" s="5" t="s">
        <v>1</v>
      </c>
      <c r="C4" s="6"/>
      <c r="D4" s="111">
        <v>43840</v>
      </c>
      <c r="E4" s="112"/>
      <c r="F4" s="69" t="s">
        <v>14</v>
      </c>
      <c r="G4" s="70"/>
      <c r="H4" s="70"/>
      <c r="I4" s="71"/>
      <c r="J4" s="78" t="s">
        <v>63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</row>
    <row r="5" spans="2:21" s="3" customFormat="1" ht="24" customHeight="1" x14ac:dyDescent="0.25">
      <c r="B5" s="7" t="s">
        <v>2</v>
      </c>
      <c r="C5" s="8"/>
      <c r="D5" s="163" t="s">
        <v>77</v>
      </c>
      <c r="E5" s="164"/>
      <c r="F5" s="72" t="s">
        <v>15</v>
      </c>
      <c r="G5" s="73"/>
      <c r="H5" s="73"/>
      <c r="I5" s="74"/>
      <c r="J5" s="81" t="s">
        <v>78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s="3" customFormat="1" ht="24" customHeight="1" thickBot="1" x14ac:dyDescent="0.3">
      <c r="B6" s="9" t="s">
        <v>3</v>
      </c>
      <c r="C6" s="10"/>
      <c r="D6" s="160" t="s">
        <v>64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162"/>
    </row>
    <row r="7" spans="2:21" s="3" customFormat="1" ht="24" customHeight="1" thickBot="1" x14ac:dyDescent="0.3">
      <c r="B7" s="11" t="s">
        <v>4</v>
      </c>
      <c r="C7" s="12"/>
      <c r="D7" s="165"/>
      <c r="E7" s="166"/>
      <c r="F7" s="66" t="s">
        <v>16</v>
      </c>
      <c r="G7" s="67"/>
      <c r="H7" s="67"/>
      <c r="I7" s="68"/>
      <c r="J7" s="84">
        <v>43844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</row>
    <row r="8" spans="2:21" s="3" customFormat="1" ht="24" customHeight="1" x14ac:dyDescent="0.25">
      <c r="B8" s="18">
        <v>1</v>
      </c>
      <c r="C8" s="172" t="s">
        <v>6</v>
      </c>
      <c r="D8" s="173"/>
      <c r="E8" s="174"/>
      <c r="F8" s="146" t="s">
        <v>72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148"/>
    </row>
    <row r="9" spans="2:21" s="3" customFormat="1" ht="24" customHeight="1" x14ac:dyDescent="0.25">
      <c r="B9" s="14">
        <v>2</v>
      </c>
      <c r="C9" s="102" t="s">
        <v>7</v>
      </c>
      <c r="D9" s="103"/>
      <c r="E9" s="13" t="s">
        <v>39</v>
      </c>
      <c r="F9" s="149" t="s">
        <v>69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151"/>
    </row>
    <row r="10" spans="2:21" s="3" customFormat="1" ht="24" customHeight="1" x14ac:dyDescent="0.25">
      <c r="B10" s="14">
        <v>3</v>
      </c>
      <c r="C10" s="102" t="s">
        <v>8</v>
      </c>
      <c r="D10" s="171"/>
      <c r="E10" s="103"/>
      <c r="F10" s="149" t="s">
        <v>69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151"/>
    </row>
    <row r="11" spans="2:21" s="3" customFormat="1" ht="24" customHeight="1" thickBot="1" x14ac:dyDescent="0.3">
      <c r="B11" s="20">
        <v>4</v>
      </c>
      <c r="C11" s="168" t="s">
        <v>9</v>
      </c>
      <c r="D11" s="169"/>
      <c r="E11" s="170"/>
      <c r="F11" s="152" t="s">
        <v>73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3"/>
      <c r="U11" s="154"/>
    </row>
    <row r="12" spans="2:21" s="3" customFormat="1" ht="18" customHeight="1" x14ac:dyDescent="0.25">
      <c r="B12" s="105"/>
      <c r="C12" s="61"/>
      <c r="D12" s="61"/>
      <c r="E12" s="62"/>
      <c r="F12" s="128" t="s">
        <v>19</v>
      </c>
      <c r="G12" s="129"/>
      <c r="H12" s="129"/>
      <c r="I12" s="129"/>
      <c r="J12" s="129"/>
      <c r="K12" s="129"/>
      <c r="L12" s="130"/>
      <c r="M12" s="29" t="s">
        <v>19</v>
      </c>
      <c r="N12" s="19" t="s">
        <v>21</v>
      </c>
      <c r="O12" s="128" t="s">
        <v>20</v>
      </c>
      <c r="P12" s="130"/>
      <c r="Q12" s="30" t="s">
        <v>20</v>
      </c>
      <c r="R12" s="28" t="s">
        <v>61</v>
      </c>
      <c r="S12" s="93" t="s">
        <v>17</v>
      </c>
      <c r="T12" s="93" t="s">
        <v>18</v>
      </c>
      <c r="U12" s="175" t="s">
        <v>70</v>
      </c>
    </row>
    <row r="13" spans="2:21" s="3" customFormat="1" ht="18" customHeight="1" x14ac:dyDescent="0.25">
      <c r="B13" s="106"/>
      <c r="C13" s="64"/>
      <c r="D13" s="64"/>
      <c r="E13" s="6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4"/>
      <c r="T13" s="94"/>
      <c r="U13" s="176"/>
    </row>
    <row r="14" spans="2:21" s="4" customFormat="1" ht="24" customHeight="1" x14ac:dyDescent="0.25">
      <c r="B14" s="115">
        <v>5</v>
      </c>
      <c r="C14" s="117" t="s">
        <v>10</v>
      </c>
      <c r="D14" s="118"/>
      <c r="E14" s="15" t="s">
        <v>40</v>
      </c>
      <c r="F14" s="85">
        <v>229</v>
      </c>
      <c r="G14" s="85">
        <v>70</v>
      </c>
      <c r="H14" s="85">
        <v>9</v>
      </c>
      <c r="I14" s="85">
        <v>16</v>
      </c>
      <c r="J14" s="85">
        <v>19</v>
      </c>
      <c r="K14" s="85">
        <v>0</v>
      </c>
      <c r="L14" s="85">
        <v>0</v>
      </c>
      <c r="M14" s="85">
        <f>SUM(F14:L15)</f>
        <v>343</v>
      </c>
      <c r="N14" s="85">
        <v>139</v>
      </c>
      <c r="O14" s="85">
        <v>4</v>
      </c>
      <c r="P14" s="85">
        <v>0</v>
      </c>
      <c r="Q14" s="85">
        <f>SUM(O14:P15)</f>
        <v>4</v>
      </c>
      <c r="R14" s="85">
        <f>SUM(M14,N14,Q14)</f>
        <v>486</v>
      </c>
      <c r="S14" s="167">
        <v>1522</v>
      </c>
      <c r="T14" s="85">
        <v>0</v>
      </c>
      <c r="U14" s="113">
        <f>SUM(R14:T15)</f>
        <v>2008</v>
      </c>
    </row>
    <row r="15" spans="2:21" s="4" customFormat="1" ht="24" customHeight="1" x14ac:dyDescent="0.25">
      <c r="B15" s="115"/>
      <c r="C15" s="124"/>
      <c r="D15" s="125"/>
      <c r="E15" s="26" t="s">
        <v>12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167"/>
      <c r="T15" s="85"/>
      <c r="U15" s="113"/>
    </row>
    <row r="16" spans="2:21" s="4" customFormat="1" ht="24" customHeight="1" x14ac:dyDescent="0.25">
      <c r="B16" s="22"/>
      <c r="C16" s="23"/>
      <c r="D16" s="27"/>
      <c r="E16" s="24" t="s">
        <v>65</v>
      </c>
      <c r="F16" s="52">
        <f>7.64+8.61+8.86+8.8+7.92+6.83+5.49+4.17</f>
        <v>58.32</v>
      </c>
      <c r="G16" s="52">
        <f t="shared" ref="G16:M16" si="0">7.64+8.61+8.86+8.8+7.92+6.83+5.49+4.17</f>
        <v>58.32</v>
      </c>
      <c r="H16" s="52">
        <f t="shared" si="0"/>
        <v>58.32</v>
      </c>
      <c r="I16" s="52">
        <f t="shared" si="0"/>
        <v>58.32</v>
      </c>
      <c r="J16" s="52">
        <f t="shared" si="0"/>
        <v>58.32</v>
      </c>
      <c r="K16" s="52">
        <f t="shared" si="0"/>
        <v>58.32</v>
      </c>
      <c r="L16" s="52">
        <f t="shared" si="0"/>
        <v>58.32</v>
      </c>
      <c r="M16" s="52">
        <f t="shared" si="0"/>
        <v>58.32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6.82+6.43+6.15+5.88+6.66+8+8.35+7.63</f>
        <v>55.92</v>
      </c>
      <c r="T16" s="52">
        <f>7.09+7.54+6.11+5.38+6.47+7.69+7.61+7.17</f>
        <v>55.059999999999995</v>
      </c>
      <c r="U16" s="40"/>
    </row>
    <row r="17" spans="2:21" s="4" customFormat="1" ht="24" customHeight="1" x14ac:dyDescent="0.25">
      <c r="B17" s="115">
        <v>6</v>
      </c>
      <c r="C17" s="117" t="s">
        <v>11</v>
      </c>
      <c r="D17" s="140"/>
      <c r="E17" s="16" t="s">
        <v>41</v>
      </c>
      <c r="F17" s="96">
        <f t="shared" ref="F17:Q17" si="2">100/F16</f>
        <v>1.7146776406035664</v>
      </c>
      <c r="G17" s="96">
        <f t="shared" si="2"/>
        <v>1.7146776406035664</v>
      </c>
      <c r="H17" s="96">
        <f t="shared" si="2"/>
        <v>1.7146776406035664</v>
      </c>
      <c r="I17" s="96">
        <f t="shared" si="2"/>
        <v>1.7146776406035664</v>
      </c>
      <c r="J17" s="96">
        <f t="shared" si="2"/>
        <v>1.7146776406035664</v>
      </c>
      <c r="K17" s="96">
        <f t="shared" si="2"/>
        <v>1.7146776406035664</v>
      </c>
      <c r="L17" s="96">
        <f t="shared" si="2"/>
        <v>1.7146776406035664</v>
      </c>
      <c r="M17" s="96">
        <f t="shared" si="2"/>
        <v>1.7146776406035664</v>
      </c>
      <c r="N17" s="96">
        <f t="shared" si="2"/>
        <v>1.8615040953090094</v>
      </c>
      <c r="O17" s="96">
        <f t="shared" si="2"/>
        <v>1.8964536317087046</v>
      </c>
      <c r="P17" s="96">
        <f t="shared" si="2"/>
        <v>1.8964536317087046</v>
      </c>
      <c r="Q17" s="96">
        <f t="shared" si="2"/>
        <v>1.8964536317087046</v>
      </c>
      <c r="R17" s="86"/>
      <c r="S17" s="96">
        <f>100/S16</f>
        <v>1.7882689556509299</v>
      </c>
      <c r="T17" s="96">
        <f>100/T16</f>
        <v>1.8162005085361426</v>
      </c>
      <c r="U17" s="155"/>
    </row>
    <row r="18" spans="2:21" s="4" customFormat="1" ht="24" customHeight="1" x14ac:dyDescent="0.25">
      <c r="B18" s="115"/>
      <c r="C18" s="124"/>
      <c r="D18" s="141"/>
      <c r="E18" s="24" t="s">
        <v>22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86"/>
      <c r="S18" s="96"/>
      <c r="T18" s="96"/>
      <c r="U18" s="155"/>
    </row>
    <row r="19" spans="2:21" s="4" customFormat="1" ht="24" customHeight="1" x14ac:dyDescent="0.25">
      <c r="B19" s="115">
        <v>7</v>
      </c>
      <c r="C19" s="117" t="s">
        <v>23</v>
      </c>
      <c r="D19" s="140"/>
      <c r="E19" s="15" t="s">
        <v>42</v>
      </c>
      <c r="F19" s="95">
        <f t="shared" ref="F19:P19" si="3">F14*F17</f>
        <v>392.6611796982167</v>
      </c>
      <c r="G19" s="95">
        <f t="shared" si="3"/>
        <v>120.02743484224965</v>
      </c>
      <c r="H19" s="95">
        <f t="shared" si="3"/>
        <v>15.432098765432098</v>
      </c>
      <c r="I19" s="95">
        <f t="shared" si="3"/>
        <v>27.434842249657063</v>
      </c>
      <c r="J19" s="95">
        <f t="shared" si="3"/>
        <v>32.578875171467764</v>
      </c>
      <c r="K19" s="95">
        <f t="shared" si="3"/>
        <v>0</v>
      </c>
      <c r="L19" s="95">
        <f t="shared" si="3"/>
        <v>0</v>
      </c>
      <c r="M19" s="95">
        <f t="shared" ref="M19" si="4">M14*M17</f>
        <v>588.1344307270233</v>
      </c>
      <c r="N19" s="95">
        <f t="shared" si="3"/>
        <v>258.74906924795232</v>
      </c>
      <c r="O19" s="95">
        <f t="shared" si="3"/>
        <v>7.5858145268348185</v>
      </c>
      <c r="P19" s="95">
        <f t="shared" si="3"/>
        <v>0</v>
      </c>
      <c r="Q19" s="95">
        <f t="shared" ref="Q19" si="5">Q14*Q17</f>
        <v>7.5858145268348185</v>
      </c>
      <c r="R19" s="87">
        <f>SUM(M19,N19,Q19)</f>
        <v>854.46931450181046</v>
      </c>
      <c r="S19" s="95">
        <f>S14*S17</f>
        <v>2721.7453505007152</v>
      </c>
      <c r="T19" s="95">
        <f>T14*T17</f>
        <v>0</v>
      </c>
      <c r="U19" s="144">
        <f>SUM(R19:T20)</f>
        <v>3576.2146650025256</v>
      </c>
    </row>
    <row r="20" spans="2:21" s="4" customFormat="1" ht="24" customHeight="1" x14ac:dyDescent="0.25">
      <c r="B20" s="115"/>
      <c r="C20" s="124"/>
      <c r="D20" s="141"/>
      <c r="E20" s="26" t="s">
        <v>24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87"/>
      <c r="S20" s="95"/>
      <c r="T20" s="95"/>
      <c r="U20" s="144"/>
    </row>
    <row r="21" spans="2:21" s="4" customFormat="1" ht="24" customHeight="1" x14ac:dyDescent="0.25">
      <c r="B21" s="22"/>
      <c r="C21" s="23"/>
      <c r="D21" s="27"/>
      <c r="E21" s="24" t="s">
        <v>66</v>
      </c>
      <c r="F21" s="51">
        <v>125.1</v>
      </c>
      <c r="G21" s="51">
        <v>125.1</v>
      </c>
      <c r="H21" s="51">
        <v>125.1</v>
      </c>
      <c r="I21" s="51">
        <v>125.1</v>
      </c>
      <c r="J21" s="51">
        <v>125.1</v>
      </c>
      <c r="K21" s="51">
        <v>125.1</v>
      </c>
      <c r="L21" s="51">
        <v>125.1</v>
      </c>
      <c r="M21" s="51">
        <v>125.1</v>
      </c>
      <c r="N21" s="51">
        <v>124.3</v>
      </c>
      <c r="O21" s="51">
        <v>126.5</v>
      </c>
      <c r="P21" s="51">
        <v>126.5</v>
      </c>
      <c r="Q21" s="51">
        <v>126.5</v>
      </c>
      <c r="R21" s="51"/>
      <c r="S21" s="51">
        <v>118.8</v>
      </c>
      <c r="T21" s="51">
        <v>113.4</v>
      </c>
      <c r="U21" s="41"/>
    </row>
    <row r="22" spans="2:21" s="4" customFormat="1" ht="24" customHeight="1" x14ac:dyDescent="0.25">
      <c r="B22" s="115">
        <v>8</v>
      </c>
      <c r="C22" s="117" t="s">
        <v>25</v>
      </c>
      <c r="D22" s="140"/>
      <c r="E22" s="16" t="s">
        <v>43</v>
      </c>
      <c r="F22" s="90">
        <f>100/F21</f>
        <v>0.79936051159072741</v>
      </c>
      <c r="G22" s="90">
        <f>100/G21</f>
        <v>0.79936051159072741</v>
      </c>
      <c r="H22" s="90">
        <f t="shared" ref="H22:T22" si="6">100/H21</f>
        <v>0.79936051159072741</v>
      </c>
      <c r="I22" s="90">
        <f t="shared" si="6"/>
        <v>0.79936051159072741</v>
      </c>
      <c r="J22" s="90">
        <f t="shared" si="6"/>
        <v>0.79936051159072741</v>
      </c>
      <c r="K22" s="90">
        <f t="shared" si="6"/>
        <v>0.79936051159072741</v>
      </c>
      <c r="L22" s="90">
        <f t="shared" si="6"/>
        <v>0.79936051159072741</v>
      </c>
      <c r="M22" s="90">
        <f t="shared" si="6"/>
        <v>0.79936051159072741</v>
      </c>
      <c r="N22" s="90">
        <f t="shared" si="6"/>
        <v>0.80450522928399038</v>
      </c>
      <c r="O22" s="90">
        <f t="shared" si="6"/>
        <v>0.79051383399209485</v>
      </c>
      <c r="P22" s="90">
        <f t="shared" si="6"/>
        <v>0.79051383399209485</v>
      </c>
      <c r="Q22" s="90">
        <f t="shared" si="6"/>
        <v>0.79051383399209485</v>
      </c>
      <c r="R22" s="88"/>
      <c r="S22" s="90">
        <f t="shared" si="6"/>
        <v>0.84175084175084181</v>
      </c>
      <c r="T22" s="90">
        <f t="shared" si="6"/>
        <v>0.88183421516754845</v>
      </c>
      <c r="U22" s="145"/>
    </row>
    <row r="23" spans="2:21" s="4" customFormat="1" ht="24" customHeight="1" x14ac:dyDescent="0.25">
      <c r="B23" s="115"/>
      <c r="C23" s="124"/>
      <c r="D23" s="141"/>
      <c r="E23" s="26" t="s">
        <v>22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88"/>
      <c r="S23" s="90"/>
      <c r="T23" s="90"/>
      <c r="U23" s="145"/>
    </row>
    <row r="24" spans="2:21" s="4" customFormat="1" ht="24" customHeight="1" x14ac:dyDescent="0.25">
      <c r="B24" s="115">
        <v>9</v>
      </c>
      <c r="C24" s="117" t="s">
        <v>26</v>
      </c>
      <c r="D24" s="140"/>
      <c r="E24" s="15" t="s">
        <v>44</v>
      </c>
      <c r="F24" s="53">
        <f>F19*F22</f>
        <v>313.87784148538503</v>
      </c>
      <c r="G24" s="53">
        <f>G19*G22</f>
        <v>95.945191720423381</v>
      </c>
      <c r="H24" s="53">
        <f t="shared" ref="H24:T24" si="7">H19*H22</f>
        <v>12.335810364054435</v>
      </c>
      <c r="I24" s="53">
        <f t="shared" si="7"/>
        <v>21.930329536096771</v>
      </c>
      <c r="J24" s="53">
        <f t="shared" si="7"/>
        <v>26.042266324114919</v>
      </c>
      <c r="K24" s="53">
        <f t="shared" si="7"/>
        <v>0</v>
      </c>
      <c r="L24" s="53">
        <f t="shared" si="7"/>
        <v>0</v>
      </c>
      <c r="M24" s="53">
        <f t="shared" ref="M24" si="8">M19*M22</f>
        <v>470.13143943007458</v>
      </c>
      <c r="N24" s="53">
        <f t="shared" si="7"/>
        <v>208.16497928234298</v>
      </c>
      <c r="O24" s="53">
        <f t="shared" si="7"/>
        <v>5.9966913255611214</v>
      </c>
      <c r="P24" s="53">
        <f t="shared" si="7"/>
        <v>0</v>
      </c>
      <c r="Q24" s="53">
        <f t="shared" ref="Q24" si="9">Q19*Q22</f>
        <v>5.9966913255611214</v>
      </c>
      <c r="R24" s="89">
        <f>SUM(M24,N24,Q24)</f>
        <v>684.29311003797864</v>
      </c>
      <c r="S24" s="53">
        <f t="shared" si="7"/>
        <v>2291.0314398154169</v>
      </c>
      <c r="T24" s="53">
        <f t="shared" si="7"/>
        <v>0</v>
      </c>
      <c r="U24" s="143">
        <f>SUM(R24:T25)</f>
        <v>2975.3245498533956</v>
      </c>
    </row>
    <row r="25" spans="2:21" s="4" customFormat="1" ht="24" customHeight="1" x14ac:dyDescent="0.25">
      <c r="B25" s="115"/>
      <c r="C25" s="124"/>
      <c r="D25" s="141"/>
      <c r="E25" s="26" t="s">
        <v>24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89"/>
      <c r="S25" s="53"/>
      <c r="T25" s="53"/>
      <c r="U25" s="143"/>
    </row>
    <row r="26" spans="2:21" s="4" customFormat="1" ht="24" customHeight="1" x14ac:dyDescent="0.25">
      <c r="B26" s="22"/>
      <c r="C26" s="23"/>
      <c r="D26" s="27"/>
      <c r="E26" s="24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86.8</v>
      </c>
      <c r="T26" s="52">
        <v>19.600000000000001</v>
      </c>
      <c r="U26" s="40"/>
    </row>
    <row r="27" spans="2:21" s="4" customFormat="1" ht="24" customHeight="1" x14ac:dyDescent="0.25">
      <c r="B27" s="115">
        <v>10</v>
      </c>
      <c r="C27" s="117" t="s">
        <v>27</v>
      </c>
      <c r="D27" s="140"/>
      <c r="E27" s="15" t="s">
        <v>45</v>
      </c>
      <c r="F27" s="90">
        <f>100/F26</f>
        <v>1.2578616352201257</v>
      </c>
      <c r="G27" s="90">
        <f t="shared" ref="G27:T27" si="10">100/G26</f>
        <v>1.2578616352201257</v>
      </c>
      <c r="H27" s="90">
        <f t="shared" si="10"/>
        <v>1.2578616352201257</v>
      </c>
      <c r="I27" s="90">
        <f t="shared" si="10"/>
        <v>1.2578616352201257</v>
      </c>
      <c r="J27" s="90">
        <f t="shared" si="10"/>
        <v>1.2578616352201257</v>
      </c>
      <c r="K27" s="90">
        <f t="shared" si="10"/>
        <v>1.2578616352201257</v>
      </c>
      <c r="L27" s="90">
        <f t="shared" si="10"/>
        <v>1.2578616352201257</v>
      </c>
      <c r="M27" s="90">
        <f t="shared" si="10"/>
        <v>1.2578616352201257</v>
      </c>
      <c r="N27" s="90">
        <f t="shared" si="10"/>
        <v>1.1961722488038278</v>
      </c>
      <c r="O27" s="90">
        <f t="shared" si="10"/>
        <v>1.1723329425556859</v>
      </c>
      <c r="P27" s="90">
        <f t="shared" si="10"/>
        <v>1.1723329425556859</v>
      </c>
      <c r="Q27" s="90">
        <f t="shared" si="10"/>
        <v>1.1723329425556859</v>
      </c>
      <c r="R27" s="90"/>
      <c r="S27" s="90">
        <f t="shared" si="10"/>
        <v>1.1520737327188941</v>
      </c>
      <c r="T27" s="90">
        <f t="shared" si="10"/>
        <v>5.1020408163265305</v>
      </c>
      <c r="U27" s="145"/>
    </row>
    <row r="28" spans="2:21" s="4" customFormat="1" ht="24" customHeight="1" x14ac:dyDescent="0.25">
      <c r="B28" s="115"/>
      <c r="C28" s="124"/>
      <c r="D28" s="141"/>
      <c r="E28" s="26" t="s">
        <v>22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145"/>
    </row>
    <row r="29" spans="2:21" s="4" customFormat="1" ht="24" customHeight="1" x14ac:dyDescent="0.25">
      <c r="B29" s="115">
        <v>11</v>
      </c>
      <c r="C29" s="117" t="s">
        <v>28</v>
      </c>
      <c r="D29" s="140"/>
      <c r="E29" s="15" t="s">
        <v>29</v>
      </c>
      <c r="F29" s="92">
        <f>F24*F27</f>
        <v>394.81489495016984</v>
      </c>
      <c r="G29" s="92">
        <f t="shared" ref="G29:T29" si="11">G24*G27</f>
        <v>120.68577574896022</v>
      </c>
      <c r="H29" s="92">
        <f t="shared" si="11"/>
        <v>15.516742596294886</v>
      </c>
      <c r="I29" s="92">
        <f t="shared" si="11"/>
        <v>27.585320171190904</v>
      </c>
      <c r="J29" s="92">
        <f t="shared" si="11"/>
        <v>32.757567703289205</v>
      </c>
      <c r="K29" s="92">
        <f t="shared" si="11"/>
        <v>0</v>
      </c>
      <c r="L29" s="92">
        <f t="shared" si="11"/>
        <v>0</v>
      </c>
      <c r="M29" s="92">
        <f t="shared" ref="M29" si="12">M24*M27</f>
        <v>591.36030116990514</v>
      </c>
      <c r="N29" s="92">
        <f t="shared" si="11"/>
        <v>249.00117139036243</v>
      </c>
      <c r="O29" s="92">
        <f t="shared" si="11"/>
        <v>7.030118787293226</v>
      </c>
      <c r="P29" s="92">
        <f t="shared" si="11"/>
        <v>0</v>
      </c>
      <c r="Q29" s="92">
        <f t="shared" ref="Q29" si="13">Q24*Q27</f>
        <v>7.030118787293226</v>
      </c>
      <c r="R29" s="91">
        <f>SUM(M29,N29,Q29)</f>
        <v>847.39159134756073</v>
      </c>
      <c r="S29" s="92">
        <f t="shared" si="11"/>
        <v>2639.43714264449</v>
      </c>
      <c r="T29" s="92">
        <f t="shared" si="11"/>
        <v>0</v>
      </c>
      <c r="U29" s="142">
        <f>SUM(R29:T30)</f>
        <v>3486.8287339920507</v>
      </c>
    </row>
    <row r="30" spans="2:21" s="4" customFormat="1" ht="24" customHeight="1" x14ac:dyDescent="0.25">
      <c r="B30" s="115"/>
      <c r="C30" s="124"/>
      <c r="D30" s="141"/>
      <c r="E30" s="26" t="s">
        <v>24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1"/>
      <c r="S30" s="92"/>
      <c r="T30" s="92"/>
      <c r="U30" s="142"/>
    </row>
    <row r="31" spans="2:21" s="4" customFormat="1" ht="24" customHeight="1" x14ac:dyDescent="0.25">
      <c r="B31" s="115">
        <v>12</v>
      </c>
      <c r="C31" s="117" t="s">
        <v>30</v>
      </c>
      <c r="D31" s="118"/>
      <c r="E31" s="136" t="s">
        <v>31</v>
      </c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138"/>
    </row>
    <row r="32" spans="2:21" s="4" customFormat="1" ht="24" customHeight="1" thickBot="1" x14ac:dyDescent="0.3">
      <c r="B32" s="116"/>
      <c r="C32" s="119"/>
      <c r="D32" s="120"/>
      <c r="E32" s="137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39"/>
    </row>
    <row r="33" spans="2:21" s="4" customFormat="1" ht="24" customHeight="1" x14ac:dyDescent="0.25">
      <c r="B33" s="131">
        <v>13</v>
      </c>
      <c r="C33" s="132" t="s">
        <v>32</v>
      </c>
      <c r="D33" s="133"/>
      <c r="E33" s="19" t="s">
        <v>46</v>
      </c>
      <c r="F33" s="13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135"/>
      <c r="T33" s="135"/>
      <c r="U33" s="134"/>
    </row>
    <row r="34" spans="2:21" s="4" customFormat="1" ht="24" customHeight="1" x14ac:dyDescent="0.25">
      <c r="B34" s="115"/>
      <c r="C34" s="124"/>
      <c r="D34" s="125"/>
      <c r="E34" s="13" t="s">
        <v>22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113"/>
    </row>
    <row r="35" spans="2:21" s="4" customFormat="1" ht="24" customHeight="1" x14ac:dyDescent="0.25">
      <c r="B35" s="115">
        <v>14</v>
      </c>
      <c r="C35" s="117" t="s">
        <v>33</v>
      </c>
      <c r="D35" s="118"/>
      <c r="E35" s="13" t="s">
        <v>47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113"/>
    </row>
    <row r="36" spans="2:21" s="4" customFormat="1" ht="24" customHeight="1" thickBot="1" x14ac:dyDescent="0.3">
      <c r="B36" s="116"/>
      <c r="C36" s="119"/>
      <c r="D36" s="120"/>
      <c r="E36" s="21" t="s">
        <v>12</v>
      </c>
      <c r="F36" s="127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127"/>
      <c r="T36" s="127"/>
      <c r="U36" s="114"/>
    </row>
    <row r="37" spans="2:21" s="4" customFormat="1" ht="24" customHeight="1" x14ac:dyDescent="0.25">
      <c r="B37" s="131">
        <v>15</v>
      </c>
      <c r="C37" s="132" t="s">
        <v>34</v>
      </c>
      <c r="D37" s="133"/>
      <c r="E37" s="19" t="s">
        <v>48</v>
      </c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  <c r="U37" s="134"/>
    </row>
    <row r="38" spans="2:21" s="4" customFormat="1" ht="24" customHeight="1" x14ac:dyDescent="0.25">
      <c r="B38" s="115"/>
      <c r="C38" s="124"/>
      <c r="D38" s="125"/>
      <c r="E38" s="13" t="s">
        <v>22</v>
      </c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113"/>
    </row>
    <row r="39" spans="2:21" s="4" customFormat="1" ht="24" customHeight="1" x14ac:dyDescent="0.25">
      <c r="B39" s="115">
        <v>16</v>
      </c>
      <c r="C39" s="117" t="s">
        <v>35</v>
      </c>
      <c r="D39" s="118"/>
      <c r="E39" s="13" t="s">
        <v>49</v>
      </c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113"/>
    </row>
    <row r="40" spans="2:21" s="4" customFormat="1" ht="24" customHeight="1" thickBot="1" x14ac:dyDescent="0.3">
      <c r="B40" s="116"/>
      <c r="C40" s="119"/>
      <c r="D40" s="120"/>
      <c r="E40" s="21" t="s">
        <v>36</v>
      </c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114"/>
    </row>
    <row r="41" spans="2:21" s="4" customFormat="1" ht="24" customHeight="1" x14ac:dyDescent="0.25">
      <c r="B41" s="121">
        <v>17</v>
      </c>
      <c r="C41" s="122" t="s">
        <v>37</v>
      </c>
      <c r="D41" s="123"/>
      <c r="E41" s="17" t="s">
        <v>50</v>
      </c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2"/>
      <c r="U41" s="126"/>
    </row>
    <row r="42" spans="2:21" s="4" customFormat="1" ht="24" customHeight="1" x14ac:dyDescent="0.25">
      <c r="B42" s="115"/>
      <c r="C42" s="124"/>
      <c r="D42" s="125"/>
      <c r="E42" s="13" t="s">
        <v>22</v>
      </c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13"/>
    </row>
    <row r="43" spans="2:21" s="4" customFormat="1" ht="24" customHeight="1" x14ac:dyDescent="0.25">
      <c r="B43" s="115">
        <v>18</v>
      </c>
      <c r="C43" s="117" t="s">
        <v>38</v>
      </c>
      <c r="D43" s="118"/>
      <c r="E43" s="13" t="s">
        <v>51</v>
      </c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13"/>
    </row>
    <row r="44" spans="2:21" s="4" customFormat="1" ht="24" customHeight="1" thickBot="1" x14ac:dyDescent="0.3">
      <c r="B44" s="116"/>
      <c r="C44" s="119"/>
      <c r="D44" s="120"/>
      <c r="E44" s="21" t="s">
        <v>36</v>
      </c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114"/>
    </row>
    <row r="45" spans="2:21" s="4" customFormat="1" ht="15" customHeight="1" x14ac:dyDescent="0.25">
      <c r="B45" s="97" t="s">
        <v>5</v>
      </c>
      <c r="C45" s="98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8"/>
    </row>
    <row r="46" spans="2:21" s="4" customFormat="1" ht="48" customHeight="1" thickBot="1" x14ac:dyDescent="0.3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1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E14" sqref="E14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56" t="s">
        <v>76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  <c r="U2" s="159"/>
    </row>
    <row r="3" spans="2:21" s="3" customFormat="1" ht="24" customHeight="1" thickBot="1" x14ac:dyDescent="0.3">
      <c r="B3" s="104" t="s">
        <v>0</v>
      </c>
      <c r="C3" s="68"/>
      <c r="D3" s="109" t="s">
        <v>71</v>
      </c>
      <c r="E3" s="110"/>
      <c r="F3" s="66" t="s">
        <v>13</v>
      </c>
      <c r="G3" s="67"/>
      <c r="H3" s="67"/>
      <c r="I3" s="68"/>
      <c r="J3" s="75" t="s">
        <v>74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2:21" s="3" customFormat="1" ht="24" customHeight="1" x14ac:dyDescent="0.25">
      <c r="B4" s="5" t="s">
        <v>1</v>
      </c>
      <c r="C4" s="6"/>
      <c r="D4" s="111">
        <v>43850</v>
      </c>
      <c r="E4" s="112"/>
      <c r="F4" s="69" t="s">
        <v>14</v>
      </c>
      <c r="G4" s="70"/>
      <c r="H4" s="70"/>
      <c r="I4" s="71"/>
      <c r="J4" s="78" t="s">
        <v>75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</row>
    <row r="5" spans="2:21" s="3" customFormat="1" ht="24" customHeight="1" x14ac:dyDescent="0.25">
      <c r="B5" s="7" t="s">
        <v>2</v>
      </c>
      <c r="C5" s="8"/>
      <c r="D5" s="163" t="s">
        <v>77</v>
      </c>
      <c r="E5" s="164"/>
      <c r="F5" s="72" t="s">
        <v>15</v>
      </c>
      <c r="G5" s="73"/>
      <c r="H5" s="73"/>
      <c r="I5" s="74"/>
      <c r="J5" s="81" t="s">
        <v>78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s="3" customFormat="1" ht="24" customHeight="1" thickBot="1" x14ac:dyDescent="0.3">
      <c r="B6" s="9" t="s">
        <v>3</v>
      </c>
      <c r="C6" s="10"/>
      <c r="D6" s="160" t="s">
        <v>64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162"/>
    </row>
    <row r="7" spans="2:21" s="3" customFormat="1" ht="24" customHeight="1" thickBot="1" x14ac:dyDescent="0.3">
      <c r="B7" s="11" t="s">
        <v>4</v>
      </c>
      <c r="C7" s="12"/>
      <c r="D7" s="165"/>
      <c r="E7" s="166"/>
      <c r="F7" s="66" t="s">
        <v>16</v>
      </c>
      <c r="G7" s="67"/>
      <c r="H7" s="67"/>
      <c r="I7" s="68"/>
      <c r="J7" s="84">
        <v>43852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</row>
    <row r="8" spans="2:21" s="3" customFormat="1" ht="24" customHeight="1" x14ac:dyDescent="0.25">
      <c r="B8" s="33">
        <v>1</v>
      </c>
      <c r="C8" s="172" t="s">
        <v>6</v>
      </c>
      <c r="D8" s="173"/>
      <c r="E8" s="174"/>
      <c r="F8" s="146" t="s">
        <v>72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148"/>
    </row>
    <row r="9" spans="2:21" s="3" customFormat="1" ht="24" customHeight="1" x14ac:dyDescent="0.25">
      <c r="B9" s="31">
        <v>2</v>
      </c>
      <c r="C9" s="102" t="s">
        <v>7</v>
      </c>
      <c r="D9" s="103"/>
      <c r="E9" s="13" t="s">
        <v>39</v>
      </c>
      <c r="F9" s="149" t="s">
        <v>69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151"/>
    </row>
    <row r="10" spans="2:21" s="3" customFormat="1" ht="24" customHeight="1" x14ac:dyDescent="0.25">
      <c r="B10" s="31">
        <v>3</v>
      </c>
      <c r="C10" s="102" t="s">
        <v>8</v>
      </c>
      <c r="D10" s="171"/>
      <c r="E10" s="103"/>
      <c r="F10" s="149" t="s">
        <v>69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151"/>
    </row>
    <row r="11" spans="2:21" s="3" customFormat="1" ht="24" customHeight="1" thickBot="1" x14ac:dyDescent="0.3">
      <c r="B11" s="34">
        <v>4</v>
      </c>
      <c r="C11" s="168" t="s">
        <v>9</v>
      </c>
      <c r="D11" s="169"/>
      <c r="E11" s="170"/>
      <c r="F11" s="152" t="s">
        <v>73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3"/>
      <c r="U11" s="154"/>
    </row>
    <row r="12" spans="2:21" s="3" customFormat="1" ht="18" customHeight="1" x14ac:dyDescent="0.25">
      <c r="B12" s="105"/>
      <c r="C12" s="61"/>
      <c r="D12" s="61"/>
      <c r="E12" s="62"/>
      <c r="F12" s="128" t="s">
        <v>19</v>
      </c>
      <c r="G12" s="129"/>
      <c r="H12" s="129"/>
      <c r="I12" s="129"/>
      <c r="J12" s="129"/>
      <c r="K12" s="129"/>
      <c r="L12" s="130"/>
      <c r="M12" s="39" t="s">
        <v>19</v>
      </c>
      <c r="N12" s="19" t="s">
        <v>21</v>
      </c>
      <c r="O12" s="128" t="s">
        <v>20</v>
      </c>
      <c r="P12" s="130"/>
      <c r="Q12" s="38" t="s">
        <v>20</v>
      </c>
      <c r="R12" s="37" t="s">
        <v>61</v>
      </c>
      <c r="S12" s="93" t="s">
        <v>17</v>
      </c>
      <c r="T12" s="93" t="s">
        <v>18</v>
      </c>
      <c r="U12" s="175" t="s">
        <v>70</v>
      </c>
    </row>
    <row r="13" spans="2:21" s="3" customFormat="1" ht="18" customHeight="1" x14ac:dyDescent="0.25">
      <c r="B13" s="106"/>
      <c r="C13" s="64"/>
      <c r="D13" s="64"/>
      <c r="E13" s="6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4"/>
      <c r="T13" s="94"/>
      <c r="U13" s="176"/>
    </row>
    <row r="14" spans="2:21" s="4" customFormat="1" ht="24" customHeight="1" x14ac:dyDescent="0.25">
      <c r="B14" s="115">
        <v>5</v>
      </c>
      <c r="C14" s="117" t="s">
        <v>10</v>
      </c>
      <c r="D14" s="118"/>
      <c r="E14" s="15" t="s">
        <v>40</v>
      </c>
      <c r="F14" s="85">
        <v>228</v>
      </c>
      <c r="G14" s="85">
        <v>91</v>
      </c>
      <c r="H14" s="85">
        <v>9</v>
      </c>
      <c r="I14" s="85">
        <v>33</v>
      </c>
      <c r="J14" s="85">
        <v>35</v>
      </c>
      <c r="K14" s="85">
        <v>0</v>
      </c>
      <c r="L14" s="85">
        <v>0</v>
      </c>
      <c r="M14" s="85">
        <f>SUM(F14:L15)</f>
        <v>396</v>
      </c>
      <c r="N14" s="85">
        <v>140</v>
      </c>
      <c r="O14" s="85">
        <v>10</v>
      </c>
      <c r="P14" s="85">
        <v>0</v>
      </c>
      <c r="Q14" s="85">
        <f>SUM(O14:P15)</f>
        <v>10</v>
      </c>
      <c r="R14" s="85">
        <f>SUM(M14,N14,Q14)</f>
        <v>546</v>
      </c>
      <c r="S14" s="167">
        <v>1227</v>
      </c>
      <c r="T14" s="85">
        <v>0</v>
      </c>
      <c r="U14" s="113">
        <f>SUM(R14:T15)</f>
        <v>1773</v>
      </c>
    </row>
    <row r="15" spans="2:21" s="4" customFormat="1" ht="24" customHeight="1" x14ac:dyDescent="0.25">
      <c r="B15" s="115"/>
      <c r="C15" s="124"/>
      <c r="D15" s="125"/>
      <c r="E15" s="32" t="s">
        <v>12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167"/>
      <c r="T15" s="85"/>
      <c r="U15" s="113"/>
    </row>
    <row r="16" spans="2:21" s="4" customFormat="1" ht="24" customHeight="1" x14ac:dyDescent="0.25">
      <c r="B16" s="31"/>
      <c r="C16" s="36"/>
      <c r="D16" s="27"/>
      <c r="E16" s="35" t="s">
        <v>65</v>
      </c>
      <c r="F16" s="52">
        <f>7.64+8.61+8.86+8.8+7.92+6.83+5.49+4.17</f>
        <v>58.32</v>
      </c>
      <c r="G16" s="52">
        <f t="shared" ref="G16:M16" si="0">7.64+8.61+8.86+8.8+7.92+6.83+5.49+4.17</f>
        <v>58.32</v>
      </c>
      <c r="H16" s="52">
        <f t="shared" si="0"/>
        <v>58.32</v>
      </c>
      <c r="I16" s="52">
        <f t="shared" si="0"/>
        <v>58.32</v>
      </c>
      <c r="J16" s="52">
        <f t="shared" si="0"/>
        <v>58.32</v>
      </c>
      <c r="K16" s="52">
        <f t="shared" si="0"/>
        <v>58.32</v>
      </c>
      <c r="L16" s="52">
        <f t="shared" si="0"/>
        <v>58.32</v>
      </c>
      <c r="M16" s="52">
        <f t="shared" si="0"/>
        <v>58.32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6.82+6.43+6.15+5.88+6.66+8+8.35+7.63</f>
        <v>55.92</v>
      </c>
      <c r="T16" s="52">
        <f>7.09+7.54+6.11+5.38+6.47+7.69+7.61+7.17</f>
        <v>55.059999999999995</v>
      </c>
      <c r="U16" s="40"/>
    </row>
    <row r="17" spans="2:21" s="4" customFormat="1" ht="24" customHeight="1" x14ac:dyDescent="0.25">
      <c r="B17" s="115">
        <v>6</v>
      </c>
      <c r="C17" s="117" t="s">
        <v>11</v>
      </c>
      <c r="D17" s="140"/>
      <c r="E17" s="16" t="s">
        <v>41</v>
      </c>
      <c r="F17" s="96">
        <f t="shared" ref="F17:Q17" si="2">100/F16</f>
        <v>1.7146776406035664</v>
      </c>
      <c r="G17" s="96">
        <f t="shared" si="2"/>
        <v>1.7146776406035664</v>
      </c>
      <c r="H17" s="96">
        <f t="shared" si="2"/>
        <v>1.7146776406035664</v>
      </c>
      <c r="I17" s="96">
        <f t="shared" si="2"/>
        <v>1.7146776406035664</v>
      </c>
      <c r="J17" s="96">
        <f t="shared" si="2"/>
        <v>1.7146776406035664</v>
      </c>
      <c r="K17" s="96">
        <f t="shared" si="2"/>
        <v>1.7146776406035664</v>
      </c>
      <c r="L17" s="96">
        <f t="shared" si="2"/>
        <v>1.7146776406035664</v>
      </c>
      <c r="M17" s="96">
        <f t="shared" si="2"/>
        <v>1.7146776406035664</v>
      </c>
      <c r="N17" s="96">
        <f t="shared" si="2"/>
        <v>1.8615040953090094</v>
      </c>
      <c r="O17" s="96">
        <f t="shared" si="2"/>
        <v>1.8964536317087046</v>
      </c>
      <c r="P17" s="96">
        <f t="shared" si="2"/>
        <v>1.8964536317087046</v>
      </c>
      <c r="Q17" s="96">
        <f t="shared" si="2"/>
        <v>1.8964536317087046</v>
      </c>
      <c r="R17" s="86"/>
      <c r="S17" s="96">
        <f>100/S16</f>
        <v>1.7882689556509299</v>
      </c>
      <c r="T17" s="96">
        <f>100/T16</f>
        <v>1.8162005085361426</v>
      </c>
      <c r="U17" s="155"/>
    </row>
    <row r="18" spans="2:21" s="4" customFormat="1" ht="24" customHeight="1" x14ac:dyDescent="0.25">
      <c r="B18" s="115"/>
      <c r="C18" s="124"/>
      <c r="D18" s="141"/>
      <c r="E18" s="35" t="s">
        <v>22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86"/>
      <c r="S18" s="96"/>
      <c r="T18" s="96"/>
      <c r="U18" s="155"/>
    </row>
    <row r="19" spans="2:21" s="4" customFormat="1" ht="24" customHeight="1" x14ac:dyDescent="0.25">
      <c r="B19" s="115">
        <v>7</v>
      </c>
      <c r="C19" s="117" t="s">
        <v>23</v>
      </c>
      <c r="D19" s="140"/>
      <c r="E19" s="15" t="s">
        <v>42</v>
      </c>
      <c r="F19" s="95">
        <f t="shared" ref="F19:Q19" si="3">F14*F17</f>
        <v>390.94650205761315</v>
      </c>
      <c r="G19" s="95">
        <f t="shared" si="3"/>
        <v>156.03566529492454</v>
      </c>
      <c r="H19" s="95">
        <f t="shared" si="3"/>
        <v>15.432098765432098</v>
      </c>
      <c r="I19" s="95">
        <f t="shared" si="3"/>
        <v>56.584362139917694</v>
      </c>
      <c r="J19" s="95">
        <f t="shared" si="3"/>
        <v>60.013717421124824</v>
      </c>
      <c r="K19" s="95">
        <f t="shared" si="3"/>
        <v>0</v>
      </c>
      <c r="L19" s="95">
        <f t="shared" si="3"/>
        <v>0</v>
      </c>
      <c r="M19" s="95">
        <f t="shared" si="3"/>
        <v>679.01234567901236</v>
      </c>
      <c r="N19" s="95">
        <f t="shared" si="3"/>
        <v>260.61057334326131</v>
      </c>
      <c r="O19" s="95">
        <f t="shared" si="3"/>
        <v>18.964536317087045</v>
      </c>
      <c r="P19" s="95">
        <f t="shared" si="3"/>
        <v>0</v>
      </c>
      <c r="Q19" s="95">
        <f t="shared" si="3"/>
        <v>18.964536317087045</v>
      </c>
      <c r="R19" s="87">
        <f>SUM(M19,N19,Q19)</f>
        <v>958.58745533936076</v>
      </c>
      <c r="S19" s="95">
        <f>S14*S17</f>
        <v>2194.2060085836911</v>
      </c>
      <c r="T19" s="95">
        <f>T14*T17</f>
        <v>0</v>
      </c>
      <c r="U19" s="144">
        <f>SUM(R19:T20)</f>
        <v>3152.7934639230516</v>
      </c>
    </row>
    <row r="20" spans="2:21" s="4" customFormat="1" ht="24" customHeight="1" x14ac:dyDescent="0.25">
      <c r="B20" s="115"/>
      <c r="C20" s="124"/>
      <c r="D20" s="141"/>
      <c r="E20" s="32" t="s">
        <v>24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87"/>
      <c r="S20" s="95"/>
      <c r="T20" s="95"/>
      <c r="U20" s="144"/>
    </row>
    <row r="21" spans="2:21" s="4" customFormat="1" ht="24" customHeight="1" x14ac:dyDescent="0.25">
      <c r="B21" s="31"/>
      <c r="C21" s="36"/>
      <c r="D21" s="27"/>
      <c r="E21" s="35" t="s">
        <v>66</v>
      </c>
      <c r="F21" s="51">
        <v>126.7</v>
      </c>
      <c r="G21" s="51">
        <v>126.7</v>
      </c>
      <c r="H21" s="51">
        <v>126.7</v>
      </c>
      <c r="I21" s="51">
        <v>126.7</v>
      </c>
      <c r="J21" s="51">
        <v>126.7</v>
      </c>
      <c r="K21" s="51">
        <v>126.7</v>
      </c>
      <c r="L21" s="51">
        <v>126.7</v>
      </c>
      <c r="M21" s="51">
        <v>126.7</v>
      </c>
      <c r="N21" s="51">
        <v>136.80000000000001</v>
      </c>
      <c r="O21" s="51">
        <v>117.1</v>
      </c>
      <c r="P21" s="51">
        <v>117.1</v>
      </c>
      <c r="Q21" s="51">
        <v>117.1</v>
      </c>
      <c r="R21" s="51"/>
      <c r="S21" s="51">
        <v>106.4</v>
      </c>
      <c r="T21" s="51">
        <v>104.3</v>
      </c>
      <c r="U21" s="41"/>
    </row>
    <row r="22" spans="2:21" s="4" customFormat="1" ht="24" customHeight="1" x14ac:dyDescent="0.25">
      <c r="B22" s="115">
        <v>8</v>
      </c>
      <c r="C22" s="117" t="s">
        <v>25</v>
      </c>
      <c r="D22" s="140"/>
      <c r="E22" s="16" t="s">
        <v>43</v>
      </c>
      <c r="F22" s="90">
        <f>100/F21</f>
        <v>0.78926598263614833</v>
      </c>
      <c r="G22" s="90">
        <f>100/G21</f>
        <v>0.78926598263614833</v>
      </c>
      <c r="H22" s="90">
        <f t="shared" ref="H22:T22" si="4">100/H21</f>
        <v>0.78926598263614833</v>
      </c>
      <c r="I22" s="90">
        <f t="shared" si="4"/>
        <v>0.78926598263614833</v>
      </c>
      <c r="J22" s="90">
        <f t="shared" si="4"/>
        <v>0.78926598263614833</v>
      </c>
      <c r="K22" s="90">
        <f t="shared" si="4"/>
        <v>0.78926598263614833</v>
      </c>
      <c r="L22" s="90">
        <f t="shared" si="4"/>
        <v>0.78926598263614833</v>
      </c>
      <c r="M22" s="90">
        <f t="shared" si="4"/>
        <v>0.78926598263614833</v>
      </c>
      <c r="N22" s="90">
        <f t="shared" si="4"/>
        <v>0.73099415204678353</v>
      </c>
      <c r="O22" s="90">
        <f t="shared" si="4"/>
        <v>0.8539709649871905</v>
      </c>
      <c r="P22" s="90">
        <f t="shared" si="4"/>
        <v>0.8539709649871905</v>
      </c>
      <c r="Q22" s="90">
        <f t="shared" si="4"/>
        <v>0.8539709649871905</v>
      </c>
      <c r="R22" s="88"/>
      <c r="S22" s="90">
        <f t="shared" si="4"/>
        <v>0.93984962406015038</v>
      </c>
      <c r="T22" s="90">
        <f t="shared" si="4"/>
        <v>0.95877277085330781</v>
      </c>
      <c r="U22" s="145"/>
    </row>
    <row r="23" spans="2:21" s="4" customFormat="1" ht="24" customHeight="1" x14ac:dyDescent="0.25">
      <c r="B23" s="115"/>
      <c r="C23" s="124"/>
      <c r="D23" s="141"/>
      <c r="E23" s="32" t="s">
        <v>22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88"/>
      <c r="S23" s="90"/>
      <c r="T23" s="90"/>
      <c r="U23" s="145"/>
    </row>
    <row r="24" spans="2:21" s="4" customFormat="1" ht="24" customHeight="1" x14ac:dyDescent="0.25">
      <c r="B24" s="115">
        <v>9</v>
      </c>
      <c r="C24" s="117" t="s">
        <v>26</v>
      </c>
      <c r="D24" s="140"/>
      <c r="E24" s="15" t="s">
        <v>44</v>
      </c>
      <c r="F24" s="53">
        <f>F19*F22</f>
        <v>308.56077510466702</v>
      </c>
      <c r="G24" s="53">
        <f>G19*G22</f>
        <v>123.15364269528376</v>
      </c>
      <c r="H24" s="53">
        <f t="shared" ref="H24:T24" si="5">H19*H22</f>
        <v>12.180030596236856</v>
      </c>
      <c r="I24" s="53">
        <f t="shared" si="5"/>
        <v>44.660112186201808</v>
      </c>
      <c r="J24" s="53">
        <f t="shared" si="5"/>
        <v>47.36678565203222</v>
      </c>
      <c r="K24" s="53">
        <f t="shared" si="5"/>
        <v>0</v>
      </c>
      <c r="L24" s="53">
        <f t="shared" si="5"/>
        <v>0</v>
      </c>
      <c r="M24" s="53">
        <f t="shared" si="5"/>
        <v>535.92134623442166</v>
      </c>
      <c r="N24" s="53">
        <f t="shared" si="5"/>
        <v>190.50480507548338</v>
      </c>
      <c r="O24" s="53">
        <f t="shared" si="5"/>
        <v>16.195163379237442</v>
      </c>
      <c r="P24" s="53">
        <f t="shared" si="5"/>
        <v>0</v>
      </c>
      <c r="Q24" s="53">
        <f t="shared" si="5"/>
        <v>16.195163379237442</v>
      </c>
      <c r="R24" s="89">
        <f>SUM(M24,N24,Q24)</f>
        <v>742.62131468914242</v>
      </c>
      <c r="S24" s="53">
        <f t="shared" si="5"/>
        <v>2062.2236922779052</v>
      </c>
      <c r="T24" s="53">
        <f t="shared" si="5"/>
        <v>0</v>
      </c>
      <c r="U24" s="143">
        <f>SUM(R24:T25)</f>
        <v>2804.8450069670475</v>
      </c>
    </row>
    <row r="25" spans="2:21" s="4" customFormat="1" ht="24" customHeight="1" x14ac:dyDescent="0.25">
      <c r="B25" s="115"/>
      <c r="C25" s="124"/>
      <c r="D25" s="141"/>
      <c r="E25" s="32" t="s">
        <v>24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89"/>
      <c r="S25" s="53"/>
      <c r="T25" s="53"/>
      <c r="U25" s="143"/>
    </row>
    <row r="26" spans="2:21" s="4" customFormat="1" ht="24" customHeight="1" x14ac:dyDescent="0.25">
      <c r="B26" s="31"/>
      <c r="C26" s="36"/>
      <c r="D26" s="27"/>
      <c r="E26" s="35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86.8</v>
      </c>
      <c r="T26" s="52">
        <v>19.600000000000001</v>
      </c>
      <c r="U26" s="40"/>
    </row>
    <row r="27" spans="2:21" s="4" customFormat="1" ht="24" customHeight="1" x14ac:dyDescent="0.25">
      <c r="B27" s="115">
        <v>10</v>
      </c>
      <c r="C27" s="117" t="s">
        <v>27</v>
      </c>
      <c r="D27" s="140"/>
      <c r="E27" s="15" t="s">
        <v>45</v>
      </c>
      <c r="F27" s="90">
        <f>100/F26</f>
        <v>1.2578616352201257</v>
      </c>
      <c r="G27" s="90">
        <f t="shared" ref="G27:T27" si="6">100/G26</f>
        <v>1.2578616352201257</v>
      </c>
      <c r="H27" s="90">
        <f t="shared" si="6"/>
        <v>1.2578616352201257</v>
      </c>
      <c r="I27" s="90">
        <f t="shared" si="6"/>
        <v>1.2578616352201257</v>
      </c>
      <c r="J27" s="90">
        <f t="shared" si="6"/>
        <v>1.2578616352201257</v>
      </c>
      <c r="K27" s="90">
        <f t="shared" si="6"/>
        <v>1.2578616352201257</v>
      </c>
      <c r="L27" s="90">
        <f t="shared" si="6"/>
        <v>1.2578616352201257</v>
      </c>
      <c r="M27" s="90">
        <f t="shared" si="6"/>
        <v>1.2578616352201257</v>
      </c>
      <c r="N27" s="90">
        <f t="shared" si="6"/>
        <v>1.1961722488038278</v>
      </c>
      <c r="O27" s="90">
        <f t="shared" si="6"/>
        <v>1.1723329425556859</v>
      </c>
      <c r="P27" s="90">
        <f t="shared" si="6"/>
        <v>1.1723329425556859</v>
      </c>
      <c r="Q27" s="90">
        <f t="shared" si="6"/>
        <v>1.1723329425556859</v>
      </c>
      <c r="R27" s="90"/>
      <c r="S27" s="90">
        <f t="shared" si="6"/>
        <v>1.1520737327188941</v>
      </c>
      <c r="T27" s="90">
        <f t="shared" si="6"/>
        <v>5.1020408163265305</v>
      </c>
      <c r="U27" s="145"/>
    </row>
    <row r="28" spans="2:21" s="4" customFormat="1" ht="24" customHeight="1" x14ac:dyDescent="0.25">
      <c r="B28" s="115"/>
      <c r="C28" s="124"/>
      <c r="D28" s="141"/>
      <c r="E28" s="32" t="s">
        <v>22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145"/>
    </row>
    <row r="29" spans="2:21" s="4" customFormat="1" ht="24" customHeight="1" x14ac:dyDescent="0.25">
      <c r="B29" s="115">
        <v>11</v>
      </c>
      <c r="C29" s="117" t="s">
        <v>28</v>
      </c>
      <c r="D29" s="140"/>
      <c r="E29" s="15" t="s">
        <v>29</v>
      </c>
      <c r="F29" s="92">
        <f>F24*F27</f>
        <v>388.12676113794589</v>
      </c>
      <c r="G29" s="92">
        <f t="shared" ref="G29:T29" si="7">G24*G27</f>
        <v>154.91024238400473</v>
      </c>
      <c r="H29" s="92">
        <f t="shared" si="7"/>
        <v>15.320793202813654</v>
      </c>
      <c r="I29" s="92">
        <f t="shared" si="7"/>
        <v>56.176241743650067</v>
      </c>
      <c r="J29" s="92">
        <f t="shared" si="7"/>
        <v>59.580862455386438</v>
      </c>
      <c r="K29" s="92">
        <f t="shared" si="7"/>
        <v>0</v>
      </c>
      <c r="L29" s="92">
        <f t="shared" si="7"/>
        <v>0</v>
      </c>
      <c r="M29" s="92">
        <f t="shared" si="7"/>
        <v>674.11490092380075</v>
      </c>
      <c r="N29" s="92">
        <f t="shared" si="7"/>
        <v>227.8765610950758</v>
      </c>
      <c r="O29" s="92">
        <f t="shared" si="7"/>
        <v>18.986123539551517</v>
      </c>
      <c r="P29" s="92">
        <f t="shared" si="7"/>
        <v>0</v>
      </c>
      <c r="Q29" s="92">
        <f t="shared" si="7"/>
        <v>18.986123539551517</v>
      </c>
      <c r="R29" s="91">
        <f>SUM(M29,N29,Q29)</f>
        <v>920.97758555842802</v>
      </c>
      <c r="S29" s="92">
        <f t="shared" si="7"/>
        <v>2375.8337468639465</v>
      </c>
      <c r="T29" s="92">
        <f t="shared" si="7"/>
        <v>0</v>
      </c>
      <c r="U29" s="142">
        <f>SUM(R29:T30)</f>
        <v>3296.8113324223746</v>
      </c>
    </row>
    <row r="30" spans="2:21" s="4" customFormat="1" ht="24" customHeight="1" x14ac:dyDescent="0.25">
      <c r="B30" s="115"/>
      <c r="C30" s="124"/>
      <c r="D30" s="141"/>
      <c r="E30" s="32" t="s">
        <v>24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1"/>
      <c r="S30" s="92"/>
      <c r="T30" s="92"/>
      <c r="U30" s="142"/>
    </row>
    <row r="31" spans="2:21" s="4" customFormat="1" ht="24" customHeight="1" x14ac:dyDescent="0.25">
      <c r="B31" s="115">
        <v>12</v>
      </c>
      <c r="C31" s="117" t="s">
        <v>30</v>
      </c>
      <c r="D31" s="118"/>
      <c r="E31" s="136" t="s">
        <v>31</v>
      </c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138"/>
    </row>
    <row r="32" spans="2:21" s="4" customFormat="1" ht="24" customHeight="1" thickBot="1" x14ac:dyDescent="0.3">
      <c r="B32" s="116"/>
      <c r="C32" s="119"/>
      <c r="D32" s="120"/>
      <c r="E32" s="137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39"/>
    </row>
    <row r="33" spans="2:21" s="4" customFormat="1" ht="24" customHeight="1" x14ac:dyDescent="0.25">
      <c r="B33" s="131">
        <v>13</v>
      </c>
      <c r="C33" s="132" t="s">
        <v>32</v>
      </c>
      <c r="D33" s="133"/>
      <c r="E33" s="19" t="s">
        <v>46</v>
      </c>
      <c r="F33" s="13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135"/>
      <c r="T33" s="135"/>
      <c r="U33" s="134"/>
    </row>
    <row r="34" spans="2:21" s="4" customFormat="1" ht="24" customHeight="1" x14ac:dyDescent="0.25">
      <c r="B34" s="115"/>
      <c r="C34" s="124"/>
      <c r="D34" s="125"/>
      <c r="E34" s="13" t="s">
        <v>22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113"/>
    </row>
    <row r="35" spans="2:21" s="4" customFormat="1" ht="24" customHeight="1" x14ac:dyDescent="0.25">
      <c r="B35" s="115">
        <v>14</v>
      </c>
      <c r="C35" s="117" t="s">
        <v>33</v>
      </c>
      <c r="D35" s="118"/>
      <c r="E35" s="13" t="s">
        <v>47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113"/>
    </row>
    <row r="36" spans="2:21" s="4" customFormat="1" ht="24" customHeight="1" thickBot="1" x14ac:dyDescent="0.3">
      <c r="B36" s="116"/>
      <c r="C36" s="119"/>
      <c r="D36" s="120"/>
      <c r="E36" s="21" t="s">
        <v>12</v>
      </c>
      <c r="F36" s="127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127"/>
      <c r="T36" s="127"/>
      <c r="U36" s="114"/>
    </row>
    <row r="37" spans="2:21" s="4" customFormat="1" ht="24" customHeight="1" x14ac:dyDescent="0.25">
      <c r="B37" s="131">
        <v>15</v>
      </c>
      <c r="C37" s="132" t="s">
        <v>34</v>
      </c>
      <c r="D37" s="133"/>
      <c r="E37" s="19" t="s">
        <v>48</v>
      </c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  <c r="U37" s="134"/>
    </row>
    <row r="38" spans="2:21" s="4" customFormat="1" ht="24" customHeight="1" x14ac:dyDescent="0.25">
      <c r="B38" s="115"/>
      <c r="C38" s="124"/>
      <c r="D38" s="125"/>
      <c r="E38" s="13" t="s">
        <v>22</v>
      </c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113"/>
    </row>
    <row r="39" spans="2:21" s="4" customFormat="1" ht="24" customHeight="1" x14ac:dyDescent="0.25">
      <c r="B39" s="115">
        <v>16</v>
      </c>
      <c r="C39" s="117" t="s">
        <v>35</v>
      </c>
      <c r="D39" s="118"/>
      <c r="E39" s="13" t="s">
        <v>49</v>
      </c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113"/>
    </row>
    <row r="40" spans="2:21" s="4" customFormat="1" ht="24" customHeight="1" thickBot="1" x14ac:dyDescent="0.3">
      <c r="B40" s="116"/>
      <c r="C40" s="119"/>
      <c r="D40" s="120"/>
      <c r="E40" s="21" t="s">
        <v>36</v>
      </c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114"/>
    </row>
    <row r="41" spans="2:21" s="4" customFormat="1" ht="24" customHeight="1" x14ac:dyDescent="0.25">
      <c r="B41" s="121">
        <v>17</v>
      </c>
      <c r="C41" s="122" t="s">
        <v>37</v>
      </c>
      <c r="D41" s="123"/>
      <c r="E41" s="32" t="s">
        <v>50</v>
      </c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2"/>
      <c r="U41" s="126"/>
    </row>
    <row r="42" spans="2:21" s="4" customFormat="1" ht="24" customHeight="1" x14ac:dyDescent="0.25">
      <c r="B42" s="115"/>
      <c r="C42" s="124"/>
      <c r="D42" s="125"/>
      <c r="E42" s="13" t="s">
        <v>22</v>
      </c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13"/>
    </row>
    <row r="43" spans="2:21" s="4" customFormat="1" ht="24" customHeight="1" x14ac:dyDescent="0.25">
      <c r="B43" s="115">
        <v>18</v>
      </c>
      <c r="C43" s="117" t="s">
        <v>38</v>
      </c>
      <c r="D43" s="118"/>
      <c r="E43" s="13" t="s">
        <v>51</v>
      </c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13"/>
    </row>
    <row r="44" spans="2:21" s="4" customFormat="1" ht="24" customHeight="1" thickBot="1" x14ac:dyDescent="0.3">
      <c r="B44" s="116"/>
      <c r="C44" s="119"/>
      <c r="D44" s="120"/>
      <c r="E44" s="21" t="s">
        <v>36</v>
      </c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114"/>
    </row>
    <row r="45" spans="2:21" s="4" customFormat="1" ht="15" customHeight="1" x14ac:dyDescent="0.25">
      <c r="B45" s="97" t="s">
        <v>5</v>
      </c>
      <c r="C45" s="98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8"/>
    </row>
    <row r="46" spans="2:21" s="4" customFormat="1" ht="48" customHeight="1" thickBot="1" x14ac:dyDescent="0.3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1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56" t="s">
        <v>76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  <c r="U2" s="159"/>
    </row>
    <row r="3" spans="2:21" s="3" customFormat="1" ht="24" customHeight="1" thickBot="1" x14ac:dyDescent="0.3">
      <c r="B3" s="104" t="s">
        <v>0</v>
      </c>
      <c r="C3" s="68"/>
      <c r="D3" s="109" t="s">
        <v>71</v>
      </c>
      <c r="E3" s="110"/>
      <c r="F3" s="66" t="s">
        <v>13</v>
      </c>
      <c r="G3" s="67"/>
      <c r="H3" s="67"/>
      <c r="I3" s="68"/>
      <c r="J3" s="75" t="s">
        <v>74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2:21" s="3" customFormat="1" ht="24" customHeight="1" x14ac:dyDescent="0.25">
      <c r="B4" s="5" t="s">
        <v>1</v>
      </c>
      <c r="C4" s="6"/>
      <c r="D4" s="111">
        <v>43868</v>
      </c>
      <c r="E4" s="112"/>
      <c r="F4" s="69" t="s">
        <v>14</v>
      </c>
      <c r="G4" s="70"/>
      <c r="H4" s="70"/>
      <c r="I4" s="71"/>
      <c r="J4" s="78" t="s">
        <v>63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</row>
    <row r="5" spans="2:21" s="3" customFormat="1" ht="24" customHeight="1" x14ac:dyDescent="0.25">
      <c r="B5" s="7" t="s">
        <v>2</v>
      </c>
      <c r="C5" s="8"/>
      <c r="D5" s="163" t="s">
        <v>79</v>
      </c>
      <c r="E5" s="164"/>
      <c r="F5" s="72" t="s">
        <v>15</v>
      </c>
      <c r="G5" s="73"/>
      <c r="H5" s="73"/>
      <c r="I5" s="74"/>
      <c r="J5" s="81" t="s">
        <v>78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s="3" customFormat="1" ht="24" customHeight="1" thickBot="1" x14ac:dyDescent="0.3">
      <c r="B6" s="9" t="s">
        <v>3</v>
      </c>
      <c r="C6" s="10"/>
      <c r="D6" s="160" t="s">
        <v>64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162"/>
    </row>
    <row r="7" spans="2:21" s="3" customFormat="1" ht="24" customHeight="1" thickBot="1" x14ac:dyDescent="0.3">
      <c r="B7" s="11" t="s">
        <v>4</v>
      </c>
      <c r="C7" s="12"/>
      <c r="D7" s="165"/>
      <c r="E7" s="166"/>
      <c r="F7" s="66" t="s">
        <v>16</v>
      </c>
      <c r="G7" s="67"/>
      <c r="H7" s="67"/>
      <c r="I7" s="68"/>
      <c r="J7" s="84">
        <v>43873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</row>
    <row r="8" spans="2:21" s="3" customFormat="1" ht="24" customHeight="1" x14ac:dyDescent="0.25">
      <c r="B8" s="49">
        <v>1</v>
      </c>
      <c r="C8" s="172" t="s">
        <v>6</v>
      </c>
      <c r="D8" s="173"/>
      <c r="E8" s="174"/>
      <c r="F8" s="146" t="s">
        <v>72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148"/>
    </row>
    <row r="9" spans="2:21" s="3" customFormat="1" ht="24" customHeight="1" x14ac:dyDescent="0.25">
      <c r="B9" s="43">
        <v>2</v>
      </c>
      <c r="C9" s="102" t="s">
        <v>7</v>
      </c>
      <c r="D9" s="103"/>
      <c r="E9" s="13" t="s">
        <v>39</v>
      </c>
      <c r="F9" s="149" t="s">
        <v>69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151"/>
    </row>
    <row r="10" spans="2:21" s="3" customFormat="1" ht="24" customHeight="1" x14ac:dyDescent="0.25">
      <c r="B10" s="43">
        <v>3</v>
      </c>
      <c r="C10" s="102" t="s">
        <v>8</v>
      </c>
      <c r="D10" s="171"/>
      <c r="E10" s="103"/>
      <c r="F10" s="149" t="s">
        <v>69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151"/>
    </row>
    <row r="11" spans="2:21" s="3" customFormat="1" ht="24" customHeight="1" thickBot="1" x14ac:dyDescent="0.3">
      <c r="B11" s="44">
        <v>4</v>
      </c>
      <c r="C11" s="168" t="s">
        <v>9</v>
      </c>
      <c r="D11" s="169"/>
      <c r="E11" s="170"/>
      <c r="F11" s="152" t="s">
        <v>73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3"/>
      <c r="U11" s="154"/>
    </row>
    <row r="12" spans="2:21" s="3" customFormat="1" ht="18" customHeight="1" x14ac:dyDescent="0.25">
      <c r="B12" s="105"/>
      <c r="C12" s="61"/>
      <c r="D12" s="61"/>
      <c r="E12" s="62"/>
      <c r="F12" s="128" t="s">
        <v>19</v>
      </c>
      <c r="G12" s="129"/>
      <c r="H12" s="129"/>
      <c r="I12" s="129"/>
      <c r="J12" s="129"/>
      <c r="K12" s="129"/>
      <c r="L12" s="130"/>
      <c r="M12" s="48" t="s">
        <v>19</v>
      </c>
      <c r="N12" s="19" t="s">
        <v>21</v>
      </c>
      <c r="O12" s="128" t="s">
        <v>20</v>
      </c>
      <c r="P12" s="130"/>
      <c r="Q12" s="47" t="s">
        <v>20</v>
      </c>
      <c r="R12" s="46" t="s">
        <v>61</v>
      </c>
      <c r="S12" s="93" t="s">
        <v>17</v>
      </c>
      <c r="T12" s="93" t="s">
        <v>18</v>
      </c>
      <c r="U12" s="175" t="s">
        <v>70</v>
      </c>
    </row>
    <row r="13" spans="2:21" s="3" customFormat="1" ht="18" customHeight="1" x14ac:dyDescent="0.25">
      <c r="B13" s="106"/>
      <c r="C13" s="64"/>
      <c r="D13" s="64"/>
      <c r="E13" s="6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4"/>
      <c r="T13" s="94"/>
      <c r="U13" s="176"/>
    </row>
    <row r="14" spans="2:21" s="4" customFormat="1" ht="24" customHeight="1" x14ac:dyDescent="0.25">
      <c r="B14" s="115">
        <v>5</v>
      </c>
      <c r="C14" s="117" t="s">
        <v>10</v>
      </c>
      <c r="D14" s="118"/>
      <c r="E14" s="15" t="s">
        <v>40</v>
      </c>
      <c r="F14" s="85">
        <v>240</v>
      </c>
      <c r="G14" s="85">
        <v>58</v>
      </c>
      <c r="H14" s="85">
        <v>3</v>
      </c>
      <c r="I14" s="85">
        <v>54</v>
      </c>
      <c r="J14" s="85">
        <v>26</v>
      </c>
      <c r="K14" s="85">
        <v>0</v>
      </c>
      <c r="L14" s="85">
        <v>0</v>
      </c>
      <c r="M14" s="85">
        <f>SUM(F14:L15)</f>
        <v>381</v>
      </c>
      <c r="N14" s="85">
        <v>152</v>
      </c>
      <c r="O14" s="85">
        <v>4</v>
      </c>
      <c r="P14" s="85">
        <v>0</v>
      </c>
      <c r="Q14" s="85">
        <f>SUM(O14:P15)</f>
        <v>4</v>
      </c>
      <c r="R14" s="85">
        <f>SUM(M14,N14,Q14)</f>
        <v>537</v>
      </c>
      <c r="S14" s="167">
        <v>1329</v>
      </c>
      <c r="T14" s="85">
        <v>0</v>
      </c>
      <c r="U14" s="113">
        <f>SUM(R14:T15)</f>
        <v>1866</v>
      </c>
    </row>
    <row r="15" spans="2:21" s="4" customFormat="1" ht="24" customHeight="1" x14ac:dyDescent="0.25">
      <c r="B15" s="115"/>
      <c r="C15" s="124"/>
      <c r="D15" s="125"/>
      <c r="E15" s="42" t="s">
        <v>12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167"/>
      <c r="T15" s="85"/>
      <c r="U15" s="113"/>
    </row>
    <row r="16" spans="2:21" s="4" customFormat="1" ht="24" customHeight="1" x14ac:dyDescent="0.25">
      <c r="B16" s="43"/>
      <c r="C16" s="45"/>
      <c r="D16" s="27"/>
      <c r="E16" s="50" t="s">
        <v>65</v>
      </c>
      <c r="F16" s="52">
        <f>7.64+8.61+8.86+8.8+7.92+6.83+5.49+4.17</f>
        <v>58.32</v>
      </c>
      <c r="G16" s="52">
        <f t="shared" ref="G16:M16" si="0">7.64+8.61+8.86+8.8+7.92+6.83+5.49+4.17</f>
        <v>58.32</v>
      </c>
      <c r="H16" s="52">
        <f t="shared" si="0"/>
        <v>58.32</v>
      </c>
      <c r="I16" s="52">
        <f t="shared" si="0"/>
        <v>58.32</v>
      </c>
      <c r="J16" s="52">
        <f t="shared" si="0"/>
        <v>58.32</v>
      </c>
      <c r="K16" s="52">
        <f t="shared" si="0"/>
        <v>58.32</v>
      </c>
      <c r="L16" s="52">
        <f t="shared" si="0"/>
        <v>58.32</v>
      </c>
      <c r="M16" s="52">
        <f t="shared" si="0"/>
        <v>58.32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6.82+6.43+6.15+5.88+6.66+8+8.35+7.63</f>
        <v>55.92</v>
      </c>
      <c r="T16" s="52">
        <f>7.09+7.54+6.11+5.38+6.47+7.69+7.61+7.17</f>
        <v>55.059999999999995</v>
      </c>
      <c r="U16" s="40"/>
    </row>
    <row r="17" spans="2:21" s="4" customFormat="1" ht="24" customHeight="1" x14ac:dyDescent="0.25">
      <c r="B17" s="115">
        <v>6</v>
      </c>
      <c r="C17" s="117" t="s">
        <v>11</v>
      </c>
      <c r="D17" s="140"/>
      <c r="E17" s="16" t="s">
        <v>41</v>
      </c>
      <c r="F17" s="86">
        <f t="shared" ref="F17:Q17" si="2">100/F16</f>
        <v>1.7146776406035664</v>
      </c>
      <c r="G17" s="86">
        <f t="shared" si="2"/>
        <v>1.7146776406035664</v>
      </c>
      <c r="H17" s="86">
        <f t="shared" si="2"/>
        <v>1.7146776406035664</v>
      </c>
      <c r="I17" s="86">
        <f t="shared" si="2"/>
        <v>1.7146776406035664</v>
      </c>
      <c r="J17" s="86">
        <f t="shared" si="2"/>
        <v>1.7146776406035664</v>
      </c>
      <c r="K17" s="86">
        <f t="shared" si="2"/>
        <v>1.7146776406035664</v>
      </c>
      <c r="L17" s="86">
        <f t="shared" si="2"/>
        <v>1.7146776406035664</v>
      </c>
      <c r="M17" s="86">
        <f t="shared" si="2"/>
        <v>1.7146776406035664</v>
      </c>
      <c r="N17" s="86">
        <f t="shared" si="2"/>
        <v>1.8615040953090094</v>
      </c>
      <c r="O17" s="86">
        <f t="shared" si="2"/>
        <v>1.8964536317087046</v>
      </c>
      <c r="P17" s="86">
        <f t="shared" si="2"/>
        <v>1.8964536317087046</v>
      </c>
      <c r="Q17" s="86">
        <f t="shared" si="2"/>
        <v>1.8964536317087046</v>
      </c>
      <c r="R17" s="86"/>
      <c r="S17" s="86">
        <f>100/S16</f>
        <v>1.7882689556509299</v>
      </c>
      <c r="T17" s="86">
        <f>100/T16</f>
        <v>1.8162005085361426</v>
      </c>
      <c r="U17" s="155"/>
    </row>
    <row r="18" spans="2:21" s="4" customFormat="1" ht="24" customHeight="1" x14ac:dyDescent="0.25">
      <c r="B18" s="115"/>
      <c r="C18" s="124"/>
      <c r="D18" s="141"/>
      <c r="E18" s="50" t="s">
        <v>22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155"/>
    </row>
    <row r="19" spans="2:21" s="4" customFormat="1" ht="24" customHeight="1" x14ac:dyDescent="0.25">
      <c r="B19" s="115">
        <v>7</v>
      </c>
      <c r="C19" s="117" t="s">
        <v>23</v>
      </c>
      <c r="D19" s="140"/>
      <c r="E19" s="15" t="s">
        <v>42</v>
      </c>
      <c r="F19" s="87">
        <f t="shared" ref="F19:Q19" si="3">F14*F17</f>
        <v>411.52263374485597</v>
      </c>
      <c r="G19" s="87">
        <f t="shared" si="3"/>
        <v>99.451303155006855</v>
      </c>
      <c r="H19" s="87">
        <f t="shared" si="3"/>
        <v>5.144032921810699</v>
      </c>
      <c r="I19" s="87">
        <f t="shared" si="3"/>
        <v>92.592592592592581</v>
      </c>
      <c r="J19" s="87">
        <f t="shared" si="3"/>
        <v>44.581618655692729</v>
      </c>
      <c r="K19" s="87">
        <f t="shared" si="3"/>
        <v>0</v>
      </c>
      <c r="L19" s="87">
        <f t="shared" si="3"/>
        <v>0</v>
      </c>
      <c r="M19" s="87">
        <f t="shared" si="3"/>
        <v>653.29218106995881</v>
      </c>
      <c r="N19" s="87">
        <f t="shared" si="3"/>
        <v>282.94862248696944</v>
      </c>
      <c r="O19" s="87">
        <f t="shared" si="3"/>
        <v>7.5858145268348185</v>
      </c>
      <c r="P19" s="87">
        <f t="shared" si="3"/>
        <v>0</v>
      </c>
      <c r="Q19" s="87">
        <f t="shared" si="3"/>
        <v>7.5858145268348185</v>
      </c>
      <c r="R19" s="87">
        <f>SUM(M19,N19,Q19)</f>
        <v>943.82661808376315</v>
      </c>
      <c r="S19" s="87">
        <f>S14*S17</f>
        <v>2376.6094420600857</v>
      </c>
      <c r="T19" s="87">
        <f>T14*T17</f>
        <v>0</v>
      </c>
      <c r="U19" s="144">
        <f>SUM(R19:T20)</f>
        <v>3320.4360601438489</v>
      </c>
    </row>
    <row r="20" spans="2:21" s="4" customFormat="1" ht="24" customHeight="1" x14ac:dyDescent="0.25">
      <c r="B20" s="115"/>
      <c r="C20" s="124"/>
      <c r="D20" s="141"/>
      <c r="E20" s="42" t="s">
        <v>24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144"/>
    </row>
    <row r="21" spans="2:21" s="4" customFormat="1" ht="24" customHeight="1" x14ac:dyDescent="0.25">
      <c r="B21" s="43"/>
      <c r="C21" s="45"/>
      <c r="D21" s="27"/>
      <c r="E21" s="50" t="s">
        <v>66</v>
      </c>
      <c r="F21" s="51">
        <v>125.1</v>
      </c>
      <c r="G21" s="51">
        <v>125.1</v>
      </c>
      <c r="H21" s="51">
        <v>125.1</v>
      </c>
      <c r="I21" s="51">
        <v>125.1</v>
      </c>
      <c r="J21" s="51">
        <v>125.1</v>
      </c>
      <c r="K21" s="51">
        <v>125.1</v>
      </c>
      <c r="L21" s="51">
        <v>125.1</v>
      </c>
      <c r="M21" s="51">
        <v>125.1</v>
      </c>
      <c r="N21" s="51">
        <v>124.3</v>
      </c>
      <c r="O21" s="51">
        <v>126.5</v>
      </c>
      <c r="P21" s="51">
        <v>126.5</v>
      </c>
      <c r="Q21" s="51">
        <v>126.5</v>
      </c>
      <c r="R21" s="51"/>
      <c r="S21" s="51">
        <v>118.8</v>
      </c>
      <c r="T21" s="51">
        <v>113.4</v>
      </c>
      <c r="U21" s="41"/>
    </row>
    <row r="22" spans="2:21" s="4" customFormat="1" ht="24" customHeight="1" x14ac:dyDescent="0.25">
      <c r="B22" s="115">
        <v>8</v>
      </c>
      <c r="C22" s="117" t="s">
        <v>25</v>
      </c>
      <c r="D22" s="140"/>
      <c r="E22" s="16" t="s">
        <v>43</v>
      </c>
      <c r="F22" s="88">
        <f>100/F21</f>
        <v>0.79936051159072741</v>
      </c>
      <c r="G22" s="88">
        <f>100/G21</f>
        <v>0.79936051159072741</v>
      </c>
      <c r="H22" s="88">
        <f t="shared" ref="H22:T22" si="4">100/H21</f>
        <v>0.79936051159072741</v>
      </c>
      <c r="I22" s="88">
        <f t="shared" si="4"/>
        <v>0.79936051159072741</v>
      </c>
      <c r="J22" s="88">
        <f t="shared" si="4"/>
        <v>0.79936051159072741</v>
      </c>
      <c r="K22" s="88">
        <f t="shared" si="4"/>
        <v>0.79936051159072741</v>
      </c>
      <c r="L22" s="88">
        <f t="shared" si="4"/>
        <v>0.79936051159072741</v>
      </c>
      <c r="M22" s="88">
        <f t="shared" si="4"/>
        <v>0.79936051159072741</v>
      </c>
      <c r="N22" s="88">
        <f t="shared" si="4"/>
        <v>0.80450522928399038</v>
      </c>
      <c r="O22" s="88">
        <f t="shared" si="4"/>
        <v>0.79051383399209485</v>
      </c>
      <c r="P22" s="88">
        <f t="shared" si="4"/>
        <v>0.79051383399209485</v>
      </c>
      <c r="Q22" s="88">
        <f t="shared" si="4"/>
        <v>0.79051383399209485</v>
      </c>
      <c r="R22" s="88"/>
      <c r="S22" s="88">
        <f t="shared" si="4"/>
        <v>0.84175084175084181</v>
      </c>
      <c r="T22" s="88">
        <f t="shared" si="4"/>
        <v>0.88183421516754845</v>
      </c>
      <c r="U22" s="145"/>
    </row>
    <row r="23" spans="2:21" s="4" customFormat="1" ht="24" customHeight="1" x14ac:dyDescent="0.25">
      <c r="B23" s="115"/>
      <c r="C23" s="124"/>
      <c r="D23" s="141"/>
      <c r="E23" s="42" t="s">
        <v>22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145"/>
    </row>
    <row r="24" spans="2:21" s="4" customFormat="1" ht="24" customHeight="1" x14ac:dyDescent="0.25">
      <c r="B24" s="115">
        <v>9</v>
      </c>
      <c r="C24" s="117" t="s">
        <v>26</v>
      </c>
      <c r="D24" s="140"/>
      <c r="E24" s="15" t="s">
        <v>44</v>
      </c>
      <c r="F24" s="89">
        <f>F19*F22</f>
        <v>328.9549430414516</v>
      </c>
      <c r="G24" s="89">
        <f>G19*G22</f>
        <v>79.497444568350801</v>
      </c>
      <c r="H24" s="89">
        <f t="shared" ref="H24:T24" si="5">H19*H22</f>
        <v>4.111936788018145</v>
      </c>
      <c r="I24" s="89">
        <f t="shared" si="5"/>
        <v>74.014862184326603</v>
      </c>
      <c r="J24" s="89">
        <f t="shared" si="5"/>
        <v>35.636785496157259</v>
      </c>
      <c r="K24" s="89">
        <f t="shared" si="5"/>
        <v>0</v>
      </c>
      <c r="L24" s="89">
        <f t="shared" si="5"/>
        <v>0</v>
      </c>
      <c r="M24" s="89">
        <f t="shared" si="5"/>
        <v>522.21597207830439</v>
      </c>
      <c r="N24" s="89">
        <f t="shared" si="5"/>
        <v>227.63364640946858</v>
      </c>
      <c r="O24" s="89">
        <f t="shared" si="5"/>
        <v>5.9966913255611214</v>
      </c>
      <c r="P24" s="89">
        <f t="shared" si="5"/>
        <v>0</v>
      </c>
      <c r="Q24" s="89">
        <f t="shared" si="5"/>
        <v>5.9966913255611214</v>
      </c>
      <c r="R24" s="89">
        <f>SUM(M24,N24,Q24)</f>
        <v>755.84630981333407</v>
      </c>
      <c r="S24" s="89">
        <f t="shared" si="5"/>
        <v>2000.5129983670756</v>
      </c>
      <c r="T24" s="89">
        <f t="shared" si="5"/>
        <v>0</v>
      </c>
      <c r="U24" s="143">
        <f>SUM(R24:T25)</f>
        <v>2756.3593081804097</v>
      </c>
    </row>
    <row r="25" spans="2:21" s="4" customFormat="1" ht="24" customHeight="1" x14ac:dyDescent="0.25">
      <c r="B25" s="115"/>
      <c r="C25" s="124"/>
      <c r="D25" s="141"/>
      <c r="E25" s="42" t="s">
        <v>24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143"/>
    </row>
    <row r="26" spans="2:21" s="4" customFormat="1" ht="24" customHeight="1" x14ac:dyDescent="0.25">
      <c r="B26" s="43"/>
      <c r="C26" s="45"/>
      <c r="D26" s="27"/>
      <c r="E26" s="50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91.2</v>
      </c>
      <c r="T26" s="52">
        <v>23.7</v>
      </c>
      <c r="U26" s="40"/>
    </row>
    <row r="27" spans="2:21" s="4" customFormat="1" ht="24" customHeight="1" x14ac:dyDescent="0.25">
      <c r="B27" s="115">
        <v>10</v>
      </c>
      <c r="C27" s="117" t="s">
        <v>27</v>
      </c>
      <c r="D27" s="140"/>
      <c r="E27" s="15" t="s">
        <v>45</v>
      </c>
      <c r="F27" s="90">
        <f>100/F26</f>
        <v>1.1848341232227488</v>
      </c>
      <c r="G27" s="90">
        <f t="shared" ref="G27:T27" si="6">100/G26</f>
        <v>1.1848341232227488</v>
      </c>
      <c r="H27" s="90">
        <f t="shared" si="6"/>
        <v>1.1848341232227488</v>
      </c>
      <c r="I27" s="90">
        <f t="shared" si="6"/>
        <v>1.1848341232227488</v>
      </c>
      <c r="J27" s="90">
        <f t="shared" si="6"/>
        <v>1.1848341232227488</v>
      </c>
      <c r="K27" s="90">
        <f t="shared" si="6"/>
        <v>1.1848341232227488</v>
      </c>
      <c r="L27" s="90">
        <f t="shared" si="6"/>
        <v>1.1848341232227488</v>
      </c>
      <c r="M27" s="90">
        <f t="shared" si="6"/>
        <v>1.1848341232227488</v>
      </c>
      <c r="N27" s="90">
        <f t="shared" si="6"/>
        <v>1.0729613733905579</v>
      </c>
      <c r="O27" s="90">
        <f t="shared" si="6"/>
        <v>1.1312217194570136</v>
      </c>
      <c r="P27" s="90">
        <f t="shared" si="6"/>
        <v>1.1312217194570136</v>
      </c>
      <c r="Q27" s="90">
        <f t="shared" si="6"/>
        <v>1.1312217194570136</v>
      </c>
      <c r="R27" s="90"/>
      <c r="S27" s="90">
        <f t="shared" si="6"/>
        <v>1.0964912280701753</v>
      </c>
      <c r="T27" s="90">
        <f t="shared" si="6"/>
        <v>4.2194092827004219</v>
      </c>
      <c r="U27" s="145"/>
    </row>
    <row r="28" spans="2:21" s="4" customFormat="1" ht="24" customHeight="1" x14ac:dyDescent="0.25">
      <c r="B28" s="115"/>
      <c r="C28" s="124"/>
      <c r="D28" s="141"/>
      <c r="E28" s="42" t="s">
        <v>22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145"/>
    </row>
    <row r="29" spans="2:21" s="4" customFormat="1" ht="24" customHeight="1" x14ac:dyDescent="0.25">
      <c r="B29" s="115">
        <v>11</v>
      </c>
      <c r="C29" s="117" t="s">
        <v>28</v>
      </c>
      <c r="D29" s="140"/>
      <c r="E29" s="15" t="s">
        <v>29</v>
      </c>
      <c r="F29" s="92">
        <f>F24*F27</f>
        <v>389.75704151830757</v>
      </c>
      <c r="G29" s="92">
        <f t="shared" ref="G29:T29" si="7">G24*G27</f>
        <v>94.191285033591001</v>
      </c>
      <c r="H29" s="92">
        <f t="shared" si="7"/>
        <v>4.8719630189788452</v>
      </c>
      <c r="I29" s="92">
        <f t="shared" si="7"/>
        <v>87.695334341619201</v>
      </c>
      <c r="J29" s="92">
        <f t="shared" si="7"/>
        <v>42.223679497816661</v>
      </c>
      <c r="K29" s="92">
        <f t="shared" si="7"/>
        <v>0</v>
      </c>
      <c r="L29" s="92">
        <f t="shared" si="7"/>
        <v>0</v>
      </c>
      <c r="M29" s="92">
        <f t="shared" si="7"/>
        <v>618.73930341031325</v>
      </c>
      <c r="N29" s="92">
        <f t="shared" si="7"/>
        <v>244.24210988140405</v>
      </c>
      <c r="O29" s="92">
        <f t="shared" si="7"/>
        <v>6.7835874723542098</v>
      </c>
      <c r="P29" s="92">
        <f t="shared" si="7"/>
        <v>0</v>
      </c>
      <c r="Q29" s="92">
        <f t="shared" si="7"/>
        <v>6.7835874723542098</v>
      </c>
      <c r="R29" s="91">
        <f>SUM(M29,N29,Q29)</f>
        <v>869.76500076407149</v>
      </c>
      <c r="S29" s="92">
        <f t="shared" si="7"/>
        <v>2193.5449543498635</v>
      </c>
      <c r="T29" s="92">
        <f t="shared" si="7"/>
        <v>0</v>
      </c>
      <c r="U29" s="142">
        <f>SUM(R29:T30)</f>
        <v>3063.3099551139348</v>
      </c>
    </row>
    <row r="30" spans="2:21" s="4" customFormat="1" ht="24" customHeight="1" x14ac:dyDescent="0.25">
      <c r="B30" s="115"/>
      <c r="C30" s="124"/>
      <c r="D30" s="141"/>
      <c r="E30" s="42" t="s">
        <v>24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1"/>
      <c r="S30" s="92"/>
      <c r="T30" s="92"/>
      <c r="U30" s="142"/>
    </row>
    <row r="31" spans="2:21" s="4" customFormat="1" ht="24" customHeight="1" x14ac:dyDescent="0.25">
      <c r="B31" s="115">
        <v>12</v>
      </c>
      <c r="C31" s="117" t="s">
        <v>30</v>
      </c>
      <c r="D31" s="118"/>
      <c r="E31" s="136" t="s">
        <v>31</v>
      </c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138"/>
    </row>
    <row r="32" spans="2:21" s="4" customFormat="1" ht="24" customHeight="1" thickBot="1" x14ac:dyDescent="0.3">
      <c r="B32" s="116"/>
      <c r="C32" s="119"/>
      <c r="D32" s="120"/>
      <c r="E32" s="137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39"/>
    </row>
    <row r="33" spans="2:21" s="4" customFormat="1" ht="24" customHeight="1" x14ac:dyDescent="0.25">
      <c r="B33" s="131">
        <v>13</v>
      </c>
      <c r="C33" s="132" t="s">
        <v>32</v>
      </c>
      <c r="D33" s="133"/>
      <c r="E33" s="19" t="s">
        <v>46</v>
      </c>
      <c r="F33" s="13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135"/>
      <c r="T33" s="135"/>
      <c r="U33" s="134"/>
    </row>
    <row r="34" spans="2:21" s="4" customFormat="1" ht="24" customHeight="1" x14ac:dyDescent="0.25">
      <c r="B34" s="115"/>
      <c r="C34" s="124"/>
      <c r="D34" s="125"/>
      <c r="E34" s="13" t="s">
        <v>22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113"/>
    </row>
    <row r="35" spans="2:21" s="4" customFormat="1" ht="24" customHeight="1" x14ac:dyDescent="0.25">
      <c r="B35" s="115">
        <v>14</v>
      </c>
      <c r="C35" s="117" t="s">
        <v>33</v>
      </c>
      <c r="D35" s="118"/>
      <c r="E35" s="13" t="s">
        <v>47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113"/>
    </row>
    <row r="36" spans="2:21" s="4" customFormat="1" ht="24" customHeight="1" thickBot="1" x14ac:dyDescent="0.3">
      <c r="B36" s="116"/>
      <c r="C36" s="119"/>
      <c r="D36" s="120"/>
      <c r="E36" s="21" t="s">
        <v>12</v>
      </c>
      <c r="F36" s="127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127"/>
      <c r="T36" s="127"/>
      <c r="U36" s="114"/>
    </row>
    <row r="37" spans="2:21" s="4" customFormat="1" ht="24" customHeight="1" x14ac:dyDescent="0.25">
      <c r="B37" s="131">
        <v>15</v>
      </c>
      <c r="C37" s="132" t="s">
        <v>34</v>
      </c>
      <c r="D37" s="133"/>
      <c r="E37" s="19" t="s">
        <v>48</v>
      </c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  <c r="U37" s="134"/>
    </row>
    <row r="38" spans="2:21" s="4" customFormat="1" ht="24" customHeight="1" x14ac:dyDescent="0.25">
      <c r="B38" s="115"/>
      <c r="C38" s="124"/>
      <c r="D38" s="125"/>
      <c r="E38" s="13" t="s">
        <v>22</v>
      </c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113"/>
    </row>
    <row r="39" spans="2:21" s="4" customFormat="1" ht="24" customHeight="1" x14ac:dyDescent="0.25">
      <c r="B39" s="115">
        <v>16</v>
      </c>
      <c r="C39" s="117" t="s">
        <v>35</v>
      </c>
      <c r="D39" s="118"/>
      <c r="E39" s="13" t="s">
        <v>49</v>
      </c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113"/>
    </row>
    <row r="40" spans="2:21" s="4" customFormat="1" ht="24" customHeight="1" thickBot="1" x14ac:dyDescent="0.3">
      <c r="B40" s="116"/>
      <c r="C40" s="119"/>
      <c r="D40" s="120"/>
      <c r="E40" s="21" t="s">
        <v>36</v>
      </c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114"/>
    </row>
    <row r="41" spans="2:21" s="4" customFormat="1" ht="24" customHeight="1" x14ac:dyDescent="0.25">
      <c r="B41" s="121">
        <v>17</v>
      </c>
      <c r="C41" s="122" t="s">
        <v>37</v>
      </c>
      <c r="D41" s="123"/>
      <c r="E41" s="42" t="s">
        <v>50</v>
      </c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2"/>
      <c r="U41" s="126"/>
    </row>
    <row r="42" spans="2:21" s="4" customFormat="1" ht="24" customHeight="1" x14ac:dyDescent="0.25">
      <c r="B42" s="115"/>
      <c r="C42" s="124"/>
      <c r="D42" s="125"/>
      <c r="E42" s="13" t="s">
        <v>22</v>
      </c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13"/>
    </row>
    <row r="43" spans="2:21" s="4" customFormat="1" ht="24" customHeight="1" x14ac:dyDescent="0.25">
      <c r="B43" s="115">
        <v>18</v>
      </c>
      <c r="C43" s="117" t="s">
        <v>38</v>
      </c>
      <c r="D43" s="118"/>
      <c r="E43" s="13" t="s">
        <v>51</v>
      </c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13"/>
    </row>
    <row r="44" spans="2:21" s="4" customFormat="1" ht="24" customHeight="1" thickBot="1" x14ac:dyDescent="0.3">
      <c r="B44" s="116"/>
      <c r="C44" s="119"/>
      <c r="D44" s="120"/>
      <c r="E44" s="21" t="s">
        <v>36</v>
      </c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114"/>
    </row>
    <row r="45" spans="2:21" s="4" customFormat="1" ht="15" customHeight="1" x14ac:dyDescent="0.25">
      <c r="B45" s="97" t="s">
        <v>5</v>
      </c>
      <c r="C45" s="98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8"/>
    </row>
    <row r="46" spans="2:21" s="4" customFormat="1" ht="48" customHeight="1" thickBot="1" x14ac:dyDescent="0.3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1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56" t="s">
        <v>76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  <c r="U2" s="159"/>
    </row>
    <row r="3" spans="2:21" s="3" customFormat="1" ht="24" customHeight="1" thickBot="1" x14ac:dyDescent="0.3">
      <c r="B3" s="104" t="s">
        <v>0</v>
      </c>
      <c r="C3" s="68"/>
      <c r="D3" s="109" t="s">
        <v>71</v>
      </c>
      <c r="E3" s="110"/>
      <c r="F3" s="66" t="s">
        <v>13</v>
      </c>
      <c r="G3" s="67"/>
      <c r="H3" s="67"/>
      <c r="I3" s="68"/>
      <c r="J3" s="75" t="s">
        <v>74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2:21" s="3" customFormat="1" ht="24" customHeight="1" x14ac:dyDescent="0.25">
      <c r="B4" s="5" t="s">
        <v>1</v>
      </c>
      <c r="C4" s="6"/>
      <c r="D4" s="111">
        <v>43878</v>
      </c>
      <c r="E4" s="112"/>
      <c r="F4" s="69" t="s">
        <v>14</v>
      </c>
      <c r="G4" s="70"/>
      <c r="H4" s="70"/>
      <c r="I4" s="71"/>
      <c r="J4" s="78" t="s">
        <v>75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</row>
    <row r="5" spans="2:21" s="3" customFormat="1" ht="24" customHeight="1" x14ac:dyDescent="0.25">
      <c r="B5" s="7" t="s">
        <v>2</v>
      </c>
      <c r="C5" s="8"/>
      <c r="D5" s="163" t="s">
        <v>79</v>
      </c>
      <c r="E5" s="164"/>
      <c r="F5" s="72" t="s">
        <v>15</v>
      </c>
      <c r="G5" s="73"/>
      <c r="H5" s="73"/>
      <c r="I5" s="74"/>
      <c r="J5" s="81" t="s">
        <v>78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s="3" customFormat="1" ht="24" customHeight="1" thickBot="1" x14ac:dyDescent="0.3">
      <c r="B6" s="9" t="s">
        <v>3</v>
      </c>
      <c r="C6" s="10"/>
      <c r="D6" s="160" t="s">
        <v>64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162"/>
    </row>
    <row r="7" spans="2:21" s="3" customFormat="1" ht="24" customHeight="1" thickBot="1" x14ac:dyDescent="0.3">
      <c r="B7" s="11" t="s">
        <v>4</v>
      </c>
      <c r="C7" s="12"/>
      <c r="D7" s="165"/>
      <c r="E7" s="166"/>
      <c r="F7" s="66" t="s">
        <v>16</v>
      </c>
      <c r="G7" s="67"/>
      <c r="H7" s="67"/>
      <c r="I7" s="68"/>
      <c r="J7" s="84">
        <v>43879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</row>
    <row r="8" spans="2:21" s="3" customFormat="1" ht="24" customHeight="1" x14ac:dyDescent="0.25">
      <c r="B8" s="49">
        <v>1</v>
      </c>
      <c r="C8" s="172" t="s">
        <v>6</v>
      </c>
      <c r="D8" s="173"/>
      <c r="E8" s="174"/>
      <c r="F8" s="146" t="s">
        <v>72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148"/>
    </row>
    <row r="9" spans="2:21" s="3" customFormat="1" ht="24" customHeight="1" x14ac:dyDescent="0.25">
      <c r="B9" s="43">
        <v>2</v>
      </c>
      <c r="C9" s="102" t="s">
        <v>7</v>
      </c>
      <c r="D9" s="103"/>
      <c r="E9" s="13" t="s">
        <v>39</v>
      </c>
      <c r="F9" s="149" t="s">
        <v>69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151"/>
    </row>
    <row r="10" spans="2:21" s="3" customFormat="1" ht="24" customHeight="1" x14ac:dyDescent="0.25">
      <c r="B10" s="43">
        <v>3</v>
      </c>
      <c r="C10" s="102" t="s">
        <v>8</v>
      </c>
      <c r="D10" s="171"/>
      <c r="E10" s="103"/>
      <c r="F10" s="149" t="s">
        <v>69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151"/>
    </row>
    <row r="11" spans="2:21" s="3" customFormat="1" ht="24" customHeight="1" thickBot="1" x14ac:dyDescent="0.3">
      <c r="B11" s="44">
        <v>4</v>
      </c>
      <c r="C11" s="168" t="s">
        <v>9</v>
      </c>
      <c r="D11" s="169"/>
      <c r="E11" s="170"/>
      <c r="F11" s="152" t="s">
        <v>73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3"/>
      <c r="U11" s="154"/>
    </row>
    <row r="12" spans="2:21" s="3" customFormat="1" ht="18" customHeight="1" x14ac:dyDescent="0.25">
      <c r="B12" s="105"/>
      <c r="C12" s="61"/>
      <c r="D12" s="61"/>
      <c r="E12" s="62"/>
      <c r="F12" s="128" t="s">
        <v>19</v>
      </c>
      <c r="G12" s="129"/>
      <c r="H12" s="129"/>
      <c r="I12" s="129"/>
      <c r="J12" s="129"/>
      <c r="K12" s="129"/>
      <c r="L12" s="130"/>
      <c r="M12" s="48" t="s">
        <v>19</v>
      </c>
      <c r="N12" s="19" t="s">
        <v>21</v>
      </c>
      <c r="O12" s="128" t="s">
        <v>20</v>
      </c>
      <c r="P12" s="130"/>
      <c r="Q12" s="47" t="s">
        <v>20</v>
      </c>
      <c r="R12" s="46" t="s">
        <v>61</v>
      </c>
      <c r="S12" s="93" t="s">
        <v>17</v>
      </c>
      <c r="T12" s="93" t="s">
        <v>18</v>
      </c>
      <c r="U12" s="175" t="s">
        <v>70</v>
      </c>
    </row>
    <row r="13" spans="2:21" s="3" customFormat="1" ht="18" customHeight="1" x14ac:dyDescent="0.25">
      <c r="B13" s="106"/>
      <c r="C13" s="64"/>
      <c r="D13" s="64"/>
      <c r="E13" s="6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4"/>
      <c r="T13" s="94"/>
      <c r="U13" s="176"/>
    </row>
    <row r="14" spans="2:21" s="4" customFormat="1" ht="24" customHeight="1" x14ac:dyDescent="0.25">
      <c r="B14" s="115">
        <v>5</v>
      </c>
      <c r="C14" s="117" t="s">
        <v>10</v>
      </c>
      <c r="D14" s="118"/>
      <c r="E14" s="15" t="s">
        <v>40</v>
      </c>
      <c r="F14" s="85">
        <v>280</v>
      </c>
      <c r="G14" s="85">
        <v>71</v>
      </c>
      <c r="H14" s="85">
        <v>2</v>
      </c>
      <c r="I14" s="85">
        <v>57</v>
      </c>
      <c r="J14" s="85">
        <v>19</v>
      </c>
      <c r="K14" s="85">
        <v>0</v>
      </c>
      <c r="L14" s="85">
        <v>0</v>
      </c>
      <c r="M14" s="85">
        <f>SUM(F14:L15)</f>
        <v>429</v>
      </c>
      <c r="N14" s="85">
        <v>169</v>
      </c>
      <c r="O14" s="85">
        <v>3</v>
      </c>
      <c r="P14" s="85">
        <v>0</v>
      </c>
      <c r="Q14" s="85">
        <f>SUM(O14:P15)</f>
        <v>3</v>
      </c>
      <c r="R14" s="85">
        <f>SUM(M14,N14,Q14)</f>
        <v>601</v>
      </c>
      <c r="S14" s="167">
        <v>1248</v>
      </c>
      <c r="T14" s="85">
        <v>3</v>
      </c>
      <c r="U14" s="113">
        <f>SUM(R14:T15)</f>
        <v>1852</v>
      </c>
    </row>
    <row r="15" spans="2:21" s="4" customFormat="1" ht="24" customHeight="1" x14ac:dyDescent="0.25">
      <c r="B15" s="115"/>
      <c r="C15" s="124"/>
      <c r="D15" s="125"/>
      <c r="E15" s="42" t="s">
        <v>12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167"/>
      <c r="T15" s="85"/>
      <c r="U15" s="113"/>
    </row>
    <row r="16" spans="2:21" s="4" customFormat="1" ht="24" customHeight="1" x14ac:dyDescent="0.25">
      <c r="B16" s="43"/>
      <c r="C16" s="45"/>
      <c r="D16" s="27"/>
      <c r="E16" s="50" t="s">
        <v>65</v>
      </c>
      <c r="F16" s="52">
        <f>7.64+8.61+8.86+8.8+7.92+6.83+5.49+4.17</f>
        <v>58.32</v>
      </c>
      <c r="G16" s="52">
        <f t="shared" ref="G16:M16" si="0">7.64+8.61+8.86+8.8+7.92+6.83+5.49+4.17</f>
        <v>58.32</v>
      </c>
      <c r="H16" s="52">
        <f t="shared" si="0"/>
        <v>58.32</v>
      </c>
      <c r="I16" s="52">
        <f t="shared" si="0"/>
        <v>58.32</v>
      </c>
      <c r="J16" s="52">
        <f t="shared" si="0"/>
        <v>58.32</v>
      </c>
      <c r="K16" s="52">
        <f t="shared" si="0"/>
        <v>58.32</v>
      </c>
      <c r="L16" s="52">
        <f t="shared" si="0"/>
        <v>58.32</v>
      </c>
      <c r="M16" s="52">
        <f t="shared" si="0"/>
        <v>58.32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6.82+6.43+6.15+5.88+6.66+8+8.35+7.63</f>
        <v>55.92</v>
      </c>
      <c r="T16" s="52">
        <f>7.09+7.54+6.11+5.38+6.47+7.69+7.61+7.17</f>
        <v>55.059999999999995</v>
      </c>
      <c r="U16" s="40"/>
    </row>
    <row r="17" spans="2:21" s="4" customFormat="1" ht="24" customHeight="1" x14ac:dyDescent="0.25">
      <c r="B17" s="115">
        <v>6</v>
      </c>
      <c r="C17" s="117" t="s">
        <v>11</v>
      </c>
      <c r="D17" s="140"/>
      <c r="E17" s="16" t="s">
        <v>41</v>
      </c>
      <c r="F17" s="86">
        <f t="shared" ref="F17:Q17" si="2">100/F16</f>
        <v>1.7146776406035664</v>
      </c>
      <c r="G17" s="86">
        <f t="shared" si="2"/>
        <v>1.7146776406035664</v>
      </c>
      <c r="H17" s="86">
        <f t="shared" si="2"/>
        <v>1.7146776406035664</v>
      </c>
      <c r="I17" s="86">
        <f t="shared" si="2"/>
        <v>1.7146776406035664</v>
      </c>
      <c r="J17" s="86">
        <f t="shared" si="2"/>
        <v>1.7146776406035664</v>
      </c>
      <c r="K17" s="86">
        <f t="shared" si="2"/>
        <v>1.7146776406035664</v>
      </c>
      <c r="L17" s="86">
        <f t="shared" si="2"/>
        <v>1.7146776406035664</v>
      </c>
      <c r="M17" s="86">
        <f t="shared" si="2"/>
        <v>1.7146776406035664</v>
      </c>
      <c r="N17" s="86">
        <f t="shared" si="2"/>
        <v>1.8615040953090094</v>
      </c>
      <c r="O17" s="86">
        <f t="shared" si="2"/>
        <v>1.8964536317087046</v>
      </c>
      <c r="P17" s="86">
        <f t="shared" si="2"/>
        <v>1.8964536317087046</v>
      </c>
      <c r="Q17" s="86">
        <f t="shared" si="2"/>
        <v>1.8964536317087046</v>
      </c>
      <c r="R17" s="86"/>
      <c r="S17" s="86">
        <f>100/S16</f>
        <v>1.7882689556509299</v>
      </c>
      <c r="T17" s="86">
        <f>100/T16</f>
        <v>1.8162005085361426</v>
      </c>
      <c r="U17" s="155"/>
    </row>
    <row r="18" spans="2:21" s="4" customFormat="1" ht="24" customHeight="1" x14ac:dyDescent="0.25">
      <c r="B18" s="115"/>
      <c r="C18" s="124"/>
      <c r="D18" s="141"/>
      <c r="E18" s="50" t="s">
        <v>22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155"/>
    </row>
    <row r="19" spans="2:21" s="4" customFormat="1" ht="24" customHeight="1" x14ac:dyDescent="0.25">
      <c r="B19" s="115">
        <v>7</v>
      </c>
      <c r="C19" s="117" t="s">
        <v>23</v>
      </c>
      <c r="D19" s="140"/>
      <c r="E19" s="15" t="s">
        <v>42</v>
      </c>
      <c r="F19" s="87">
        <f t="shared" ref="F19:Q19" si="3">F14*F17</f>
        <v>480.10973936899859</v>
      </c>
      <c r="G19" s="87">
        <f t="shared" si="3"/>
        <v>121.74211248285322</v>
      </c>
      <c r="H19" s="87">
        <f t="shared" si="3"/>
        <v>3.4293552812071328</v>
      </c>
      <c r="I19" s="87">
        <f t="shared" si="3"/>
        <v>97.736625514403286</v>
      </c>
      <c r="J19" s="87">
        <f t="shared" si="3"/>
        <v>32.578875171467764</v>
      </c>
      <c r="K19" s="87">
        <f t="shared" si="3"/>
        <v>0</v>
      </c>
      <c r="L19" s="87">
        <f t="shared" si="3"/>
        <v>0</v>
      </c>
      <c r="M19" s="87">
        <f t="shared" si="3"/>
        <v>735.59670781892999</v>
      </c>
      <c r="N19" s="87">
        <f t="shared" si="3"/>
        <v>314.59419210722257</v>
      </c>
      <c r="O19" s="87">
        <f t="shared" si="3"/>
        <v>5.6893608951261143</v>
      </c>
      <c r="P19" s="87">
        <f t="shared" si="3"/>
        <v>0</v>
      </c>
      <c r="Q19" s="87">
        <f t="shared" si="3"/>
        <v>5.6893608951261143</v>
      </c>
      <c r="R19" s="87">
        <f>SUM(M19,N19,Q19)</f>
        <v>1055.8802608212786</v>
      </c>
      <c r="S19" s="87">
        <f>S14*S17</f>
        <v>2231.7596566523607</v>
      </c>
      <c r="T19" s="87">
        <f>T14*T17</f>
        <v>5.4486015256084279</v>
      </c>
      <c r="U19" s="144">
        <f>SUM(R19:T20)</f>
        <v>3293.0885189992478</v>
      </c>
    </row>
    <row r="20" spans="2:21" s="4" customFormat="1" ht="24" customHeight="1" x14ac:dyDescent="0.25">
      <c r="B20" s="115"/>
      <c r="C20" s="124"/>
      <c r="D20" s="141"/>
      <c r="E20" s="42" t="s">
        <v>24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144"/>
    </row>
    <row r="21" spans="2:21" s="4" customFormat="1" ht="24" customHeight="1" x14ac:dyDescent="0.25">
      <c r="B21" s="43"/>
      <c r="C21" s="45"/>
      <c r="D21" s="27"/>
      <c r="E21" s="50" t="s">
        <v>66</v>
      </c>
      <c r="F21" s="51">
        <v>126.7</v>
      </c>
      <c r="G21" s="51">
        <v>126.7</v>
      </c>
      <c r="H21" s="51">
        <v>126.7</v>
      </c>
      <c r="I21" s="51">
        <v>126.7</v>
      </c>
      <c r="J21" s="51">
        <v>126.7</v>
      </c>
      <c r="K21" s="51">
        <v>126.7</v>
      </c>
      <c r="L21" s="51">
        <v>126.7</v>
      </c>
      <c r="M21" s="51">
        <v>126.7</v>
      </c>
      <c r="N21" s="51">
        <v>136.80000000000001</v>
      </c>
      <c r="O21" s="51">
        <v>117.1</v>
      </c>
      <c r="P21" s="51">
        <v>117.1</v>
      </c>
      <c r="Q21" s="51">
        <v>117.1</v>
      </c>
      <c r="R21" s="51"/>
      <c r="S21" s="51">
        <v>106.4</v>
      </c>
      <c r="T21" s="51">
        <v>104.3</v>
      </c>
      <c r="U21" s="41"/>
    </row>
    <row r="22" spans="2:21" s="4" customFormat="1" ht="24" customHeight="1" x14ac:dyDescent="0.25">
      <c r="B22" s="115">
        <v>8</v>
      </c>
      <c r="C22" s="117" t="s">
        <v>25</v>
      </c>
      <c r="D22" s="140"/>
      <c r="E22" s="16" t="s">
        <v>43</v>
      </c>
      <c r="F22" s="88">
        <f>100/F21</f>
        <v>0.78926598263614833</v>
      </c>
      <c r="G22" s="88">
        <f>100/G21</f>
        <v>0.78926598263614833</v>
      </c>
      <c r="H22" s="88">
        <f t="shared" ref="H22:T22" si="4">100/H21</f>
        <v>0.78926598263614833</v>
      </c>
      <c r="I22" s="88">
        <f t="shared" si="4"/>
        <v>0.78926598263614833</v>
      </c>
      <c r="J22" s="88">
        <f t="shared" si="4"/>
        <v>0.78926598263614833</v>
      </c>
      <c r="K22" s="88">
        <f t="shared" si="4"/>
        <v>0.78926598263614833</v>
      </c>
      <c r="L22" s="88">
        <f t="shared" si="4"/>
        <v>0.78926598263614833</v>
      </c>
      <c r="M22" s="88">
        <f t="shared" si="4"/>
        <v>0.78926598263614833</v>
      </c>
      <c r="N22" s="88">
        <f t="shared" si="4"/>
        <v>0.73099415204678353</v>
      </c>
      <c r="O22" s="88">
        <f t="shared" si="4"/>
        <v>0.8539709649871905</v>
      </c>
      <c r="P22" s="88">
        <f t="shared" si="4"/>
        <v>0.8539709649871905</v>
      </c>
      <c r="Q22" s="88">
        <f t="shared" si="4"/>
        <v>0.8539709649871905</v>
      </c>
      <c r="R22" s="88"/>
      <c r="S22" s="88">
        <f t="shared" si="4"/>
        <v>0.93984962406015038</v>
      </c>
      <c r="T22" s="88">
        <f t="shared" si="4"/>
        <v>0.95877277085330781</v>
      </c>
      <c r="U22" s="145"/>
    </row>
    <row r="23" spans="2:21" s="4" customFormat="1" ht="24" customHeight="1" x14ac:dyDescent="0.25">
      <c r="B23" s="115"/>
      <c r="C23" s="124"/>
      <c r="D23" s="141"/>
      <c r="E23" s="42" t="s">
        <v>22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145"/>
    </row>
    <row r="24" spans="2:21" s="4" customFormat="1" ht="24" customHeight="1" x14ac:dyDescent="0.25">
      <c r="B24" s="115">
        <v>9</v>
      </c>
      <c r="C24" s="117" t="s">
        <v>26</v>
      </c>
      <c r="D24" s="140"/>
      <c r="E24" s="15" t="s">
        <v>44</v>
      </c>
      <c r="F24" s="89">
        <f>F19*F22</f>
        <v>378.93428521625776</v>
      </c>
      <c r="G24" s="89">
        <f>G19*G22</f>
        <v>96.086908036979636</v>
      </c>
      <c r="H24" s="89">
        <f t="shared" ref="H24:T24" si="5">H19*H22</f>
        <v>2.7066734658304124</v>
      </c>
      <c r="I24" s="89">
        <f t="shared" si="5"/>
        <v>77.140193776166754</v>
      </c>
      <c r="J24" s="89">
        <f t="shared" si="5"/>
        <v>25.713397925388922</v>
      </c>
      <c r="K24" s="89">
        <f t="shared" si="5"/>
        <v>0</v>
      </c>
      <c r="L24" s="89">
        <f t="shared" si="5"/>
        <v>0</v>
      </c>
      <c r="M24" s="89">
        <f t="shared" si="5"/>
        <v>580.58145842062345</v>
      </c>
      <c r="N24" s="89">
        <f t="shared" si="5"/>
        <v>229.96651469826207</v>
      </c>
      <c r="O24" s="89">
        <f t="shared" si="5"/>
        <v>4.8585490137712339</v>
      </c>
      <c r="P24" s="89">
        <f t="shared" si="5"/>
        <v>0</v>
      </c>
      <c r="Q24" s="89">
        <f t="shared" si="5"/>
        <v>4.8585490137712339</v>
      </c>
      <c r="R24" s="89">
        <f>SUM(M24,N24,Q24)</f>
        <v>815.40652213265673</v>
      </c>
      <c r="S24" s="89">
        <f t="shared" si="5"/>
        <v>2097.5184742973315</v>
      </c>
      <c r="T24" s="89">
        <f t="shared" si="5"/>
        <v>5.2239707819831525</v>
      </c>
      <c r="U24" s="143">
        <f>SUM(R24:T25)</f>
        <v>2918.1489672119715</v>
      </c>
    </row>
    <row r="25" spans="2:21" s="4" customFormat="1" ht="24" customHeight="1" x14ac:dyDescent="0.25">
      <c r="B25" s="115"/>
      <c r="C25" s="124"/>
      <c r="D25" s="141"/>
      <c r="E25" s="42" t="s">
        <v>24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143"/>
    </row>
    <row r="26" spans="2:21" s="4" customFormat="1" ht="24" customHeight="1" x14ac:dyDescent="0.25">
      <c r="B26" s="43"/>
      <c r="C26" s="45"/>
      <c r="D26" s="27"/>
      <c r="E26" s="50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91.2</v>
      </c>
      <c r="T26" s="52">
        <v>23.7</v>
      </c>
      <c r="U26" s="40"/>
    </row>
    <row r="27" spans="2:21" s="4" customFormat="1" ht="24" customHeight="1" x14ac:dyDescent="0.25">
      <c r="B27" s="115">
        <v>10</v>
      </c>
      <c r="C27" s="117" t="s">
        <v>27</v>
      </c>
      <c r="D27" s="140"/>
      <c r="E27" s="15" t="s">
        <v>45</v>
      </c>
      <c r="F27" s="90">
        <f>100/F26</f>
        <v>1.1848341232227488</v>
      </c>
      <c r="G27" s="90">
        <f t="shared" ref="G27:T27" si="6">100/G26</f>
        <v>1.1848341232227488</v>
      </c>
      <c r="H27" s="90">
        <f t="shared" si="6"/>
        <v>1.1848341232227488</v>
      </c>
      <c r="I27" s="90">
        <f t="shared" si="6"/>
        <v>1.1848341232227488</v>
      </c>
      <c r="J27" s="90">
        <f t="shared" si="6"/>
        <v>1.1848341232227488</v>
      </c>
      <c r="K27" s="90">
        <f t="shared" si="6"/>
        <v>1.1848341232227488</v>
      </c>
      <c r="L27" s="90">
        <f t="shared" si="6"/>
        <v>1.1848341232227488</v>
      </c>
      <c r="M27" s="90">
        <f t="shared" si="6"/>
        <v>1.1848341232227488</v>
      </c>
      <c r="N27" s="90">
        <f t="shared" si="6"/>
        <v>1.0729613733905579</v>
      </c>
      <c r="O27" s="90">
        <f t="shared" si="6"/>
        <v>1.1312217194570136</v>
      </c>
      <c r="P27" s="90">
        <f t="shared" si="6"/>
        <v>1.1312217194570136</v>
      </c>
      <c r="Q27" s="90">
        <f t="shared" si="6"/>
        <v>1.1312217194570136</v>
      </c>
      <c r="R27" s="90"/>
      <c r="S27" s="90">
        <f t="shared" si="6"/>
        <v>1.0964912280701753</v>
      </c>
      <c r="T27" s="90">
        <f t="shared" si="6"/>
        <v>4.2194092827004219</v>
      </c>
      <c r="U27" s="145"/>
    </row>
    <row r="28" spans="2:21" s="4" customFormat="1" ht="24" customHeight="1" x14ac:dyDescent="0.25">
      <c r="B28" s="115"/>
      <c r="C28" s="124"/>
      <c r="D28" s="141"/>
      <c r="E28" s="42" t="s">
        <v>22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145"/>
    </row>
    <row r="29" spans="2:21" s="4" customFormat="1" ht="24" customHeight="1" x14ac:dyDescent="0.25">
      <c r="B29" s="115">
        <v>11</v>
      </c>
      <c r="C29" s="117" t="s">
        <v>28</v>
      </c>
      <c r="D29" s="140"/>
      <c r="E29" s="15" t="s">
        <v>29</v>
      </c>
      <c r="F29" s="92">
        <f>F24*F27</f>
        <v>448.97427158324382</v>
      </c>
      <c r="G29" s="92">
        <f t="shared" ref="G29:T29" si="7">G24*G27</f>
        <v>113.84704743717967</v>
      </c>
      <c r="H29" s="92">
        <f t="shared" si="7"/>
        <v>3.2069590827374554</v>
      </c>
      <c r="I29" s="92">
        <f t="shared" si="7"/>
        <v>91.39833385801748</v>
      </c>
      <c r="J29" s="92">
        <f t="shared" si="7"/>
        <v>30.46611128600583</v>
      </c>
      <c r="K29" s="92">
        <f t="shared" si="7"/>
        <v>0</v>
      </c>
      <c r="L29" s="92">
        <f t="shared" si="7"/>
        <v>0</v>
      </c>
      <c r="M29" s="92">
        <f t="shared" si="7"/>
        <v>687.89272324718422</v>
      </c>
      <c r="N29" s="92">
        <f t="shared" si="7"/>
        <v>246.74518744448719</v>
      </c>
      <c r="O29" s="92">
        <f t="shared" si="7"/>
        <v>5.4960961694244723</v>
      </c>
      <c r="P29" s="92">
        <f t="shared" si="7"/>
        <v>0</v>
      </c>
      <c r="Q29" s="92">
        <f t="shared" si="7"/>
        <v>5.4960961694244723</v>
      </c>
      <c r="R29" s="91">
        <f>SUM(M29,N29,Q29)</f>
        <v>940.13400686109594</v>
      </c>
      <c r="S29" s="92">
        <f t="shared" si="7"/>
        <v>2299.9106077821616</v>
      </c>
      <c r="T29" s="92">
        <f t="shared" si="7"/>
        <v>22.042070810055495</v>
      </c>
      <c r="U29" s="142">
        <f>SUM(R29:T30)</f>
        <v>3262.0866854533133</v>
      </c>
    </row>
    <row r="30" spans="2:21" s="4" customFormat="1" ht="24" customHeight="1" x14ac:dyDescent="0.25">
      <c r="B30" s="115"/>
      <c r="C30" s="124"/>
      <c r="D30" s="141"/>
      <c r="E30" s="42" t="s">
        <v>24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1"/>
      <c r="S30" s="92"/>
      <c r="T30" s="92"/>
      <c r="U30" s="142"/>
    </row>
    <row r="31" spans="2:21" s="4" customFormat="1" ht="24" customHeight="1" x14ac:dyDescent="0.25">
      <c r="B31" s="115">
        <v>12</v>
      </c>
      <c r="C31" s="117" t="s">
        <v>30</v>
      </c>
      <c r="D31" s="118"/>
      <c r="E31" s="136" t="s">
        <v>31</v>
      </c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138"/>
    </row>
    <row r="32" spans="2:21" s="4" customFormat="1" ht="24" customHeight="1" thickBot="1" x14ac:dyDescent="0.3">
      <c r="B32" s="116"/>
      <c r="C32" s="119"/>
      <c r="D32" s="120"/>
      <c r="E32" s="137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39"/>
    </row>
    <row r="33" spans="2:21" s="4" customFormat="1" ht="24" customHeight="1" x14ac:dyDescent="0.25">
      <c r="B33" s="131">
        <v>13</v>
      </c>
      <c r="C33" s="132" t="s">
        <v>32</v>
      </c>
      <c r="D33" s="133"/>
      <c r="E33" s="19" t="s">
        <v>46</v>
      </c>
      <c r="F33" s="13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135"/>
      <c r="T33" s="135"/>
      <c r="U33" s="134"/>
    </row>
    <row r="34" spans="2:21" s="4" customFormat="1" ht="24" customHeight="1" x14ac:dyDescent="0.25">
      <c r="B34" s="115"/>
      <c r="C34" s="124"/>
      <c r="D34" s="125"/>
      <c r="E34" s="13" t="s">
        <v>22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113"/>
    </row>
    <row r="35" spans="2:21" s="4" customFormat="1" ht="24" customHeight="1" x14ac:dyDescent="0.25">
      <c r="B35" s="115">
        <v>14</v>
      </c>
      <c r="C35" s="117" t="s">
        <v>33</v>
      </c>
      <c r="D35" s="118"/>
      <c r="E35" s="13" t="s">
        <v>47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113"/>
    </row>
    <row r="36" spans="2:21" s="4" customFormat="1" ht="24" customHeight="1" thickBot="1" x14ac:dyDescent="0.3">
      <c r="B36" s="116"/>
      <c r="C36" s="119"/>
      <c r="D36" s="120"/>
      <c r="E36" s="21" t="s">
        <v>12</v>
      </c>
      <c r="F36" s="127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127"/>
      <c r="T36" s="127"/>
      <c r="U36" s="114"/>
    </row>
    <row r="37" spans="2:21" s="4" customFormat="1" ht="24" customHeight="1" x14ac:dyDescent="0.25">
      <c r="B37" s="131">
        <v>15</v>
      </c>
      <c r="C37" s="132" t="s">
        <v>34</v>
      </c>
      <c r="D37" s="133"/>
      <c r="E37" s="19" t="s">
        <v>48</v>
      </c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  <c r="U37" s="134"/>
    </row>
    <row r="38" spans="2:21" s="4" customFormat="1" ht="24" customHeight="1" x14ac:dyDescent="0.25">
      <c r="B38" s="115"/>
      <c r="C38" s="124"/>
      <c r="D38" s="125"/>
      <c r="E38" s="13" t="s">
        <v>22</v>
      </c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113"/>
    </row>
    <row r="39" spans="2:21" s="4" customFormat="1" ht="24" customHeight="1" x14ac:dyDescent="0.25">
      <c r="B39" s="115">
        <v>16</v>
      </c>
      <c r="C39" s="117" t="s">
        <v>35</v>
      </c>
      <c r="D39" s="118"/>
      <c r="E39" s="13" t="s">
        <v>49</v>
      </c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113"/>
    </row>
    <row r="40" spans="2:21" s="4" customFormat="1" ht="24" customHeight="1" thickBot="1" x14ac:dyDescent="0.3">
      <c r="B40" s="116"/>
      <c r="C40" s="119"/>
      <c r="D40" s="120"/>
      <c r="E40" s="21" t="s">
        <v>36</v>
      </c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114"/>
    </row>
    <row r="41" spans="2:21" s="4" customFormat="1" ht="24" customHeight="1" x14ac:dyDescent="0.25">
      <c r="B41" s="121">
        <v>17</v>
      </c>
      <c r="C41" s="122" t="s">
        <v>37</v>
      </c>
      <c r="D41" s="123"/>
      <c r="E41" s="42" t="s">
        <v>50</v>
      </c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2"/>
      <c r="U41" s="126"/>
    </row>
    <row r="42" spans="2:21" s="4" customFormat="1" ht="24" customHeight="1" x14ac:dyDescent="0.25">
      <c r="B42" s="115"/>
      <c r="C42" s="124"/>
      <c r="D42" s="125"/>
      <c r="E42" s="13" t="s">
        <v>22</v>
      </c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13"/>
    </row>
    <row r="43" spans="2:21" s="4" customFormat="1" ht="24" customHeight="1" x14ac:dyDescent="0.25">
      <c r="B43" s="115">
        <v>18</v>
      </c>
      <c r="C43" s="117" t="s">
        <v>38</v>
      </c>
      <c r="D43" s="118"/>
      <c r="E43" s="13" t="s">
        <v>51</v>
      </c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13"/>
    </row>
    <row r="44" spans="2:21" s="4" customFormat="1" ht="24" customHeight="1" thickBot="1" x14ac:dyDescent="0.3">
      <c r="B44" s="116"/>
      <c r="C44" s="119"/>
      <c r="D44" s="120"/>
      <c r="E44" s="21" t="s">
        <v>36</v>
      </c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114"/>
    </row>
    <row r="45" spans="2:21" s="4" customFormat="1" ht="15" customHeight="1" x14ac:dyDescent="0.25">
      <c r="B45" s="97" t="s">
        <v>5</v>
      </c>
      <c r="C45" s="98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8"/>
    </row>
    <row r="46" spans="2:21" s="4" customFormat="1" ht="48" customHeight="1" thickBot="1" x14ac:dyDescent="0.3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1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2020-02-18T10:20:48Z</cp:lastPrinted>
  <dcterms:created xsi:type="dcterms:W3CDTF">2019-09-10T08:33:34Z</dcterms:created>
  <dcterms:modified xsi:type="dcterms:W3CDTF">2020-02-18T10:21:21Z</dcterms:modified>
</cp:coreProperties>
</file>