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3" r:id="rId2"/>
    <sheet name="7.2.2020" sheetId="4" r:id="rId3"/>
    <sheet name="17.2.2020" sheetId="5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5" l="1"/>
  <c r="S16" i="5"/>
  <c r="Q16" i="5"/>
  <c r="P16" i="5"/>
  <c r="O16" i="5"/>
  <c r="N16" i="5"/>
  <c r="M16" i="5"/>
  <c r="L16" i="5"/>
  <c r="K16" i="5"/>
  <c r="J16" i="5"/>
  <c r="I16" i="5"/>
  <c r="H16" i="5"/>
  <c r="G16" i="5"/>
  <c r="F16" i="5"/>
  <c r="T16" i="4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27" i="5" l="1"/>
  <c r="S27" i="5"/>
  <c r="Q27" i="5"/>
  <c r="P27" i="5"/>
  <c r="O27" i="5"/>
  <c r="N27" i="5"/>
  <c r="M27" i="5"/>
  <c r="L27" i="5"/>
  <c r="K27" i="5"/>
  <c r="J27" i="5"/>
  <c r="I27" i="5"/>
  <c r="H27" i="5"/>
  <c r="G27" i="5"/>
  <c r="F27" i="5"/>
  <c r="T22" i="5"/>
  <c r="S22" i="5"/>
  <c r="Q22" i="5"/>
  <c r="P22" i="5"/>
  <c r="O22" i="5"/>
  <c r="N22" i="5"/>
  <c r="M22" i="5"/>
  <c r="L22" i="5"/>
  <c r="K22" i="5"/>
  <c r="J22" i="5"/>
  <c r="I22" i="5"/>
  <c r="H22" i="5"/>
  <c r="G22" i="5"/>
  <c r="F22" i="5"/>
  <c r="T17" i="5"/>
  <c r="T19" i="5" s="1"/>
  <c r="T24" i="5" s="1"/>
  <c r="T29" i="5" s="1"/>
  <c r="S17" i="5"/>
  <c r="S19" i="5" s="1"/>
  <c r="S24" i="5" s="1"/>
  <c r="S29" i="5" s="1"/>
  <c r="Q17" i="5"/>
  <c r="P17" i="5"/>
  <c r="P19" i="5" s="1"/>
  <c r="P24" i="5" s="1"/>
  <c r="P29" i="5" s="1"/>
  <c r="O17" i="5"/>
  <c r="O19" i="5" s="1"/>
  <c r="O24" i="5" s="1"/>
  <c r="O29" i="5" s="1"/>
  <c r="N17" i="5"/>
  <c r="N19" i="5" s="1"/>
  <c r="N24" i="5" s="1"/>
  <c r="N29" i="5" s="1"/>
  <c r="M17" i="5"/>
  <c r="L17" i="5"/>
  <c r="L19" i="5" s="1"/>
  <c r="L24" i="5" s="1"/>
  <c r="L29" i="5" s="1"/>
  <c r="K17" i="5"/>
  <c r="K19" i="5" s="1"/>
  <c r="K24" i="5" s="1"/>
  <c r="K29" i="5" s="1"/>
  <c r="J17" i="5"/>
  <c r="J19" i="5" s="1"/>
  <c r="J24" i="5" s="1"/>
  <c r="J29" i="5" s="1"/>
  <c r="I17" i="5"/>
  <c r="I19" i="5" s="1"/>
  <c r="I24" i="5" s="1"/>
  <c r="I29" i="5" s="1"/>
  <c r="H17" i="5"/>
  <c r="H19" i="5" s="1"/>
  <c r="H24" i="5" s="1"/>
  <c r="H29" i="5" s="1"/>
  <c r="G17" i="5"/>
  <c r="G19" i="5" s="1"/>
  <c r="G24" i="5" s="1"/>
  <c r="G29" i="5" s="1"/>
  <c r="F17" i="5"/>
  <c r="F19" i="5" s="1"/>
  <c r="F24" i="5" s="1"/>
  <c r="F29" i="5" s="1"/>
  <c r="Q14" i="5"/>
  <c r="Q19" i="5" s="1"/>
  <c r="Q24" i="5" s="1"/>
  <c r="Q29" i="5" s="1"/>
  <c r="M14" i="5"/>
  <c r="T27" i="4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M19" i="4" s="1"/>
  <c r="R14" i="5" l="1"/>
  <c r="U14" i="5" s="1"/>
  <c r="M19" i="5"/>
  <c r="R19" i="5" s="1"/>
  <c r="U19" i="5" s="1"/>
  <c r="M24" i="5"/>
  <c r="M24" i="4"/>
  <c r="R19" i="4"/>
  <c r="U19" i="4" s="1"/>
  <c r="R14" i="4"/>
  <c r="U14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M19" i="3" l="1"/>
  <c r="R19" i="3" s="1"/>
  <c r="U19" i="3" s="1"/>
  <c r="R24" i="5"/>
  <c r="U24" i="5" s="1"/>
  <c r="M29" i="5"/>
  <c r="R29" i="5" s="1"/>
  <c r="U29" i="5" s="1"/>
  <c r="M29" i="4"/>
  <c r="R29" i="4" s="1"/>
  <c r="U29" i="4" s="1"/>
  <c r="R24" i="4"/>
  <c r="U24" i="4" s="1"/>
  <c r="R14" i="3"/>
  <c r="U14" i="3" s="1"/>
  <c r="M24" i="3"/>
  <c r="M29" i="3" l="1"/>
  <c r="R29" i="3" s="1"/>
  <c r="U29" i="3" s="1"/>
  <c r="R24" i="3"/>
  <c r="U24" i="3" s="1"/>
  <c r="Q27" i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<sst xmlns="http://schemas.openxmlformats.org/spreadsheetml/2006/main" count="368" uniqueCount="80">
  <si>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</si>
  <si>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</si>
  <si>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</si>
  <si>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</si>
  <si>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</si>
  <si>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</si>
  <si>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</si>
  <si>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</si>
  <si>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</si>
  <si>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</si>
  <si>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</si>
  <si>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</si>
  <si>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</si>
  <si>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</si>
  <si>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</si>
  <si>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</si>
  <si>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</si>
  <si>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</si>
  <si>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</si>
  <si>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</si>
  <si>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</si>
  <si>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</si>
  <si>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</si>
  <si>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</si>
  <si>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</si>
  <si>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</si>
  <si>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</si>
  <si>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</si>
  <si>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</si>
  <si>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</si>
  <si>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</si>
  <si>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</si>
  <si>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</si>
  <si>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</si>
  <si>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</si>
  <si>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</si>
  <si>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</si>
  <si>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</si>
  <si>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</si>
  <si>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</si>
  <si>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</si>
  <si>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</si>
  <si>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</si>
  <si>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</si>
  <si>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</si>
  <si>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</si>
  <si>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</si>
  <si>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</si>
  <si>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</si>
  <si>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</si>
  <si>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</si>
  <si>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</si>
  <si>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</si>
  <si>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</si>
  <si>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</si>
  <si>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</si>
  <si>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</si>
  <si>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</si>
  <si>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</si>
  <si>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</si>
  <si>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</si>
  <si>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</si>
  <si>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</si>
  <si>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</si>
  <si>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</si>
  <si>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</si>
  <si>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</si>
  <si>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</si>
  <si>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</si>
  <si>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</si>
  <si>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</si>
  <si>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I/22</t>
  </si>
  <si>
    <t>2-0300</t>
  </si>
  <si>
    <t>Silnice I. Třídy</t>
  </si>
  <si>
    <t>I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</si>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</sst>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F13" sqref="F13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4" t="s">
        <v>0</v>
      </c>
      <c r="C3" s="135"/>
      <c r="D3" s="140" t="s">
        <v>71</v>
      </c>
      <c r="E3" s="141"/>
      <c r="F3" s="154" t="s">
        <v>13</v>
      </c>
      <c r="G3" s="155"/>
      <c r="H3" s="155"/>
      <c r="I3" s="135"/>
      <c r="J3" s="162" t="s">
        <v>72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4"/>
    </row>
    <row r="4" spans="2:21" s="3" customFormat="1" ht="24" customHeight="1" x14ac:dyDescent="0.25">
      <c r="B4" s="5" t="s">
        <v>1</v>
      </c>
      <c r="C4" s="6"/>
      <c r="D4" s="142">
        <v>43840</v>
      </c>
      <c r="E4" s="143"/>
      <c r="F4" s="156" t="s">
        <v>14</v>
      </c>
      <c r="G4" s="157"/>
      <c r="H4" s="157"/>
      <c r="I4" s="158"/>
      <c r="J4" s="165" t="s">
        <v>63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</row>
    <row r="5" spans="2:21" s="3" customFormat="1" ht="24" customHeight="1" x14ac:dyDescent="0.25">
      <c r="B5" s="7" t="s">
        <v>2</v>
      </c>
      <c r="C5" s="8"/>
      <c r="D5" s="65" t="s">
        <v>77</v>
      </c>
      <c r="E5" s="66"/>
      <c r="F5" s="159" t="s">
        <v>15</v>
      </c>
      <c r="G5" s="160"/>
      <c r="H5" s="160"/>
      <c r="I5" s="161"/>
      <c r="J5" s="168" t="s">
        <v>78</v>
      </c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4" t="s">
        <v>16</v>
      </c>
      <c r="G7" s="155"/>
      <c r="H7" s="155"/>
      <c r="I7" s="135"/>
      <c r="J7" s="171">
        <v>43844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4"/>
    </row>
    <row r="8" spans="2:21" s="3" customFormat="1" ht="24" customHeight="1" x14ac:dyDescent="0.25">
      <c r="B8" s="18">
        <v>1</v>
      </c>
      <c r="C8" s="78" t="s">
        <v>6</v>
      </c>
      <c r="D8" s="79"/>
      <c r="E8" s="80"/>
      <c r="F8" s="93" t="s">
        <v>73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14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14">
        <v>3</v>
      </c>
      <c r="C10" s="75" t="s">
        <v>8</v>
      </c>
      <c r="D10" s="76"/>
      <c r="E10" s="77"/>
      <c r="F10" s="96" t="s">
        <v>69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98"/>
    </row>
    <row r="11" spans="2:21" s="3" customFormat="1" ht="24" customHeight="1" thickBot="1" x14ac:dyDescent="0.3">
      <c r="B11" s="20">
        <v>4</v>
      </c>
      <c r="C11" s="72" t="s">
        <v>9</v>
      </c>
      <c r="D11" s="73"/>
      <c r="E11" s="74"/>
      <c r="F11" s="99" t="s">
        <v>74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101"/>
    </row>
    <row r="12" spans="2:21" s="3" customFormat="1" ht="18" customHeight="1" x14ac:dyDescent="0.25">
      <c r="B12" s="136"/>
      <c r="C12" s="124"/>
      <c r="D12" s="124"/>
      <c r="E12" s="125"/>
      <c r="F12" s="149" t="s">
        <v>19</v>
      </c>
      <c r="G12" s="150"/>
      <c r="H12" s="150"/>
      <c r="I12" s="150"/>
      <c r="J12" s="150"/>
      <c r="K12" s="150"/>
      <c r="L12" s="151"/>
      <c r="M12" s="29" t="s">
        <v>19</v>
      </c>
      <c r="N12" s="19" t="s">
        <v>21</v>
      </c>
      <c r="O12" s="149" t="s">
        <v>20</v>
      </c>
      <c r="P12" s="151"/>
      <c r="Q12" s="30" t="s">
        <v>20</v>
      </c>
      <c r="R12" s="28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37"/>
      <c r="C13" s="127"/>
      <c r="D13" s="127"/>
      <c r="E13" s="12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272</v>
      </c>
      <c r="G14" s="69">
        <v>79</v>
      </c>
      <c r="H14" s="69">
        <v>9</v>
      </c>
      <c r="I14" s="69">
        <v>27</v>
      </c>
      <c r="J14" s="69">
        <v>10</v>
      </c>
      <c r="K14" s="69">
        <v>1</v>
      </c>
      <c r="L14" s="69">
        <v>2</v>
      </c>
      <c r="M14" s="69">
        <f>SUM(F14:L15)</f>
        <v>400</v>
      </c>
      <c r="N14" s="69">
        <v>145</v>
      </c>
      <c r="O14" s="69">
        <v>13</v>
      </c>
      <c r="P14" s="69">
        <v>0</v>
      </c>
      <c r="Q14" s="69">
        <f>SUM(O14:P15)</f>
        <v>13</v>
      </c>
      <c r="R14" s="69">
        <f>SUM(M14,N14,Q14)</f>
        <v>558</v>
      </c>
      <c r="S14" s="70">
        <v>2244</v>
      </c>
      <c r="T14" s="69">
        <v>2</v>
      </c>
      <c r="U14" s="71">
        <f>SUM(R14:T15)</f>
        <v>2804</v>
      </c>
    </row>
    <row r="15" spans="2:21" s="4" customFormat="1" ht="24" customHeight="1" x14ac:dyDescent="0.25">
      <c r="B15" s="85"/>
      <c r="C15" s="83"/>
      <c r="D15" s="84"/>
      <c r="E15" s="26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22"/>
      <c r="C16" s="23"/>
      <c r="D16" s="27"/>
      <c r="E16" s="24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53">
        <f t="shared" ref="F17:Q17" si="2">100/F16</f>
        <v>1.7146776406035664</v>
      </c>
      <c r="G17" s="53">
        <f t="shared" si="2"/>
        <v>1.7146776406035664</v>
      </c>
      <c r="H17" s="53">
        <f t="shared" si="2"/>
        <v>1.7146776406035664</v>
      </c>
      <c r="I17" s="53">
        <f t="shared" si="2"/>
        <v>1.7146776406035664</v>
      </c>
      <c r="J17" s="53">
        <f t="shared" si="2"/>
        <v>1.7146776406035664</v>
      </c>
      <c r="K17" s="53">
        <f t="shared" si="2"/>
        <v>1.7146776406035664</v>
      </c>
      <c r="L17" s="53">
        <f t="shared" si="2"/>
        <v>1.7146776406035664</v>
      </c>
      <c r="M17" s="53">
        <f t="shared" si="2"/>
        <v>1.7146776406035664</v>
      </c>
      <c r="N17" s="53">
        <f t="shared" si="2"/>
        <v>1.8615040953090094</v>
      </c>
      <c r="O17" s="53">
        <f t="shared" si="2"/>
        <v>1.8964536317087046</v>
      </c>
      <c r="P17" s="53">
        <f t="shared" si="2"/>
        <v>1.8964536317087046</v>
      </c>
      <c r="Q17" s="53">
        <f t="shared" si="2"/>
        <v>1.8964536317087046</v>
      </c>
      <c r="R17" s="172"/>
      <c r="S17" s="53">
        <f>100/S16</f>
        <v>1.7882689556509299</v>
      </c>
      <c r="T17" s="53">
        <f>100/T16</f>
        <v>1.8162005085361426</v>
      </c>
      <c r="U17" s="102"/>
    </row>
    <row r="18" spans="2:21" s="4" customFormat="1" ht="24" customHeight="1" x14ac:dyDescent="0.25">
      <c r="B18" s="85"/>
      <c r="C18" s="83"/>
      <c r="D18" s="91"/>
      <c r="E18" s="24" t="s">
        <v>22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72"/>
      <c r="S18" s="53"/>
      <c r="T18" s="53"/>
      <c r="U18" s="102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55">
        <f t="shared" ref="F19:P19" si="3">F14*F17</f>
        <v>466.39231824417004</v>
      </c>
      <c r="G19" s="55">
        <f t="shared" si="3"/>
        <v>135.45953360768175</v>
      </c>
      <c r="H19" s="55">
        <f t="shared" si="3"/>
        <v>15.432098765432098</v>
      </c>
      <c r="I19" s="55">
        <f t="shared" si="3"/>
        <v>46.296296296296291</v>
      </c>
      <c r="J19" s="55">
        <f t="shared" si="3"/>
        <v>17.146776406035663</v>
      </c>
      <c r="K19" s="55">
        <f t="shared" si="3"/>
        <v>1.7146776406035664</v>
      </c>
      <c r="L19" s="55">
        <f t="shared" si="3"/>
        <v>3.4293552812071328</v>
      </c>
      <c r="M19" s="55">
        <f t="shared" ref="M19" si="4">M14*M17</f>
        <v>685.87105624142657</v>
      </c>
      <c r="N19" s="55">
        <f t="shared" si="3"/>
        <v>269.91809381980636</v>
      </c>
      <c r="O19" s="55">
        <f t="shared" si="3"/>
        <v>24.65389721221316</v>
      </c>
      <c r="P19" s="55">
        <f t="shared" si="3"/>
        <v>0</v>
      </c>
      <c r="Q19" s="55">
        <f t="shared" ref="Q19" si="5">Q14*Q17</f>
        <v>24.65389721221316</v>
      </c>
      <c r="R19" s="173">
        <f>SUM(M19,N19,Q19)</f>
        <v>980.44304727344604</v>
      </c>
      <c r="S19" s="55">
        <f>S14*S17</f>
        <v>4012.8755364806866</v>
      </c>
      <c r="T19" s="55">
        <f>T14*T17</f>
        <v>3.6324010170722851</v>
      </c>
      <c r="U19" s="92">
        <f>SUM(R19:T20)</f>
        <v>4996.9509847712043</v>
      </c>
    </row>
    <row r="20" spans="2:21" s="4" customFormat="1" ht="24" customHeight="1" x14ac:dyDescent="0.25">
      <c r="B20" s="85"/>
      <c r="C20" s="83"/>
      <c r="D20" s="91"/>
      <c r="E20" s="26" t="s">
        <v>24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73"/>
      <c r="S20" s="55"/>
      <c r="T20" s="55"/>
      <c r="U20" s="92"/>
    </row>
    <row r="21" spans="2:21" s="4" customFormat="1" ht="24" customHeight="1" x14ac:dyDescent="0.25">
      <c r="B21" s="22"/>
      <c r="C21" s="23"/>
      <c r="D21" s="27"/>
      <c r="E21" s="24" t="s">
        <v>66</v>
      </c>
      <c r="F21" s="51">
        <v>125.1</v>
      </c>
      <c r="G21" s="51">
        <v>125.1</v>
      </c>
      <c r="H21" s="51">
        <v>125.1</v>
      </c>
      <c r="I21" s="51">
        <v>125.1</v>
      </c>
      <c r="J21" s="51">
        <v>125.1</v>
      </c>
      <c r="K21" s="51">
        <v>125.1</v>
      </c>
      <c r="L21" s="51">
        <v>125.1</v>
      </c>
      <c r="M21" s="51">
        <v>125.1</v>
      </c>
      <c r="N21" s="51">
        <v>124.3</v>
      </c>
      <c r="O21" s="51">
        <v>126.5</v>
      </c>
      <c r="P21" s="51">
        <v>126.5</v>
      </c>
      <c r="Q21" s="51">
        <v>126.5</v>
      </c>
      <c r="R21" s="51"/>
      <c r="S21" s="51">
        <v>118.8</v>
      </c>
      <c r="T21" s="51">
        <v>113.4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57">
        <f>100/F21</f>
        <v>0.79936051159072741</v>
      </c>
      <c r="G22" s="57">
        <f>100/G21</f>
        <v>0.79936051159072741</v>
      </c>
      <c r="H22" s="57">
        <f t="shared" ref="H22:T22" si="6">100/H21</f>
        <v>0.79936051159072741</v>
      </c>
      <c r="I22" s="57">
        <f t="shared" si="6"/>
        <v>0.79936051159072741</v>
      </c>
      <c r="J22" s="57">
        <f t="shared" si="6"/>
        <v>0.79936051159072741</v>
      </c>
      <c r="K22" s="57">
        <f t="shared" si="6"/>
        <v>0.79936051159072741</v>
      </c>
      <c r="L22" s="57">
        <f t="shared" si="6"/>
        <v>0.79936051159072741</v>
      </c>
      <c r="M22" s="57">
        <f t="shared" si="6"/>
        <v>0.79936051159072741</v>
      </c>
      <c r="N22" s="57">
        <f t="shared" si="6"/>
        <v>0.80450522928399038</v>
      </c>
      <c r="O22" s="57">
        <f t="shared" si="6"/>
        <v>0.79051383399209485</v>
      </c>
      <c r="P22" s="57">
        <f t="shared" si="6"/>
        <v>0.79051383399209485</v>
      </c>
      <c r="Q22" s="57">
        <f t="shared" si="6"/>
        <v>0.79051383399209485</v>
      </c>
      <c r="R22" s="174"/>
      <c r="S22" s="57">
        <f t="shared" si="6"/>
        <v>0.84175084175084181</v>
      </c>
      <c r="T22" s="57">
        <f t="shared" si="6"/>
        <v>0.88183421516754845</v>
      </c>
      <c r="U22" s="54"/>
    </row>
    <row r="23" spans="2:21" s="4" customFormat="1" ht="24" customHeight="1" x14ac:dyDescent="0.25">
      <c r="B23" s="85"/>
      <c r="C23" s="83"/>
      <c r="D23" s="91"/>
      <c r="E23" s="26" t="s">
        <v>22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74"/>
      <c r="S23" s="57"/>
      <c r="T23" s="57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56">
        <f>F19*F22</f>
        <v>372.81560211364513</v>
      </c>
      <c r="G24" s="56">
        <f>G19*G22</f>
        <v>108.28100208447782</v>
      </c>
      <c r="H24" s="56">
        <f t="shared" ref="H24:T24" si="7">H19*H22</f>
        <v>12.335810364054435</v>
      </c>
      <c r="I24" s="56">
        <f t="shared" si="7"/>
        <v>37.007431092163301</v>
      </c>
      <c r="J24" s="56">
        <f t="shared" si="7"/>
        <v>13.706455960060481</v>
      </c>
      <c r="K24" s="56">
        <f t="shared" si="7"/>
        <v>1.3706455960060482</v>
      </c>
      <c r="L24" s="56">
        <f t="shared" si="7"/>
        <v>2.7412911920120964</v>
      </c>
      <c r="M24" s="56">
        <f t="shared" ref="M24" si="8">M19*M22</f>
        <v>548.25823840241935</v>
      </c>
      <c r="N24" s="56">
        <f t="shared" si="7"/>
        <v>217.15051795640093</v>
      </c>
      <c r="O24" s="56">
        <f t="shared" si="7"/>
        <v>19.489246808073645</v>
      </c>
      <c r="P24" s="56">
        <f t="shared" si="7"/>
        <v>0</v>
      </c>
      <c r="Q24" s="56">
        <f t="shared" ref="Q24" si="9">Q19*Q22</f>
        <v>19.489246808073645</v>
      </c>
      <c r="R24" s="175">
        <f>SUM(M24,N24,Q24)</f>
        <v>784.89800316689389</v>
      </c>
      <c r="S24" s="56">
        <f t="shared" si="7"/>
        <v>3377.8413606739787</v>
      </c>
      <c r="T24" s="56">
        <f t="shared" si="7"/>
        <v>3.2031755000637432</v>
      </c>
      <c r="U24" s="103">
        <f>SUM(R24:T25)</f>
        <v>4165.9425393409356</v>
      </c>
    </row>
    <row r="25" spans="2:21" s="4" customFormat="1" ht="24" customHeight="1" x14ac:dyDescent="0.25">
      <c r="B25" s="85"/>
      <c r="C25" s="83"/>
      <c r="D25" s="91"/>
      <c r="E25" s="26" t="s">
        <v>24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75"/>
      <c r="S25" s="56"/>
      <c r="T25" s="56"/>
      <c r="U25" s="103"/>
    </row>
    <row r="26" spans="2:21" s="4" customFormat="1" ht="24" customHeight="1" x14ac:dyDescent="0.25">
      <c r="B26" s="22"/>
      <c r="C26" s="23"/>
      <c r="D26" s="27"/>
      <c r="E26" s="24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86.8</v>
      </c>
      <c r="T26" s="52">
        <v>19.600000000000001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1.2578616352201257</v>
      </c>
      <c r="G27" s="57">
        <f t="shared" ref="G27:T27" si="10">100/G26</f>
        <v>1.2578616352201257</v>
      </c>
      <c r="H27" s="57">
        <f t="shared" si="10"/>
        <v>1.2578616352201257</v>
      </c>
      <c r="I27" s="57">
        <f t="shared" si="10"/>
        <v>1.2578616352201257</v>
      </c>
      <c r="J27" s="57">
        <f t="shared" si="10"/>
        <v>1.2578616352201257</v>
      </c>
      <c r="K27" s="57">
        <f t="shared" si="10"/>
        <v>1.2578616352201257</v>
      </c>
      <c r="L27" s="57">
        <f t="shared" si="10"/>
        <v>1.2578616352201257</v>
      </c>
      <c r="M27" s="57">
        <f t="shared" si="10"/>
        <v>1.2578616352201257</v>
      </c>
      <c r="N27" s="57">
        <f t="shared" si="10"/>
        <v>1.1961722488038278</v>
      </c>
      <c r="O27" s="57">
        <f t="shared" si="10"/>
        <v>1.1723329425556859</v>
      </c>
      <c r="P27" s="57">
        <f t="shared" si="10"/>
        <v>1.1723329425556859</v>
      </c>
      <c r="Q27" s="57">
        <f t="shared" si="10"/>
        <v>1.1723329425556859</v>
      </c>
      <c r="R27" s="57"/>
      <c r="S27" s="57">
        <f t="shared" si="10"/>
        <v>1.1520737327188941</v>
      </c>
      <c r="T27" s="57">
        <f t="shared" si="10"/>
        <v>5.1020408163265305</v>
      </c>
      <c r="U27" s="54"/>
    </row>
    <row r="28" spans="2:21" s="4" customFormat="1" ht="24" customHeight="1" x14ac:dyDescent="0.25">
      <c r="B28" s="85"/>
      <c r="C28" s="83"/>
      <c r="D28" s="91"/>
      <c r="E28" s="26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4">
        <f>F24*F27</f>
        <v>468.95044291024544</v>
      </c>
      <c r="G29" s="104">
        <f t="shared" ref="G29:T29" si="11">G24*G27</f>
        <v>136.2025183452551</v>
      </c>
      <c r="H29" s="104">
        <f t="shared" si="11"/>
        <v>15.516742596294886</v>
      </c>
      <c r="I29" s="104">
        <f t="shared" si="11"/>
        <v>46.550227788884655</v>
      </c>
      <c r="J29" s="104">
        <f t="shared" si="11"/>
        <v>17.240825106994315</v>
      </c>
      <c r="K29" s="104">
        <f t="shared" si="11"/>
        <v>1.7240825106994315</v>
      </c>
      <c r="L29" s="104">
        <f t="shared" si="11"/>
        <v>3.4481650213988631</v>
      </c>
      <c r="M29" s="104">
        <f t="shared" ref="M29" si="12">M24*M27</f>
        <v>689.63300427977276</v>
      </c>
      <c r="N29" s="104">
        <f t="shared" si="11"/>
        <v>259.7494233928241</v>
      </c>
      <c r="O29" s="104">
        <f t="shared" si="11"/>
        <v>22.847886058702986</v>
      </c>
      <c r="P29" s="104">
        <f t="shared" si="11"/>
        <v>0</v>
      </c>
      <c r="Q29" s="104">
        <f t="shared" ref="Q29" si="13">Q24*Q27</f>
        <v>22.847886058702986</v>
      </c>
      <c r="R29" s="176">
        <f>SUM(M29,N29,Q29)</f>
        <v>972.23031373129982</v>
      </c>
      <c r="S29" s="104">
        <f t="shared" si="11"/>
        <v>3891.5223049239389</v>
      </c>
      <c r="T29" s="104">
        <f t="shared" si="11"/>
        <v>16.342732143182364</v>
      </c>
      <c r="U29" s="105">
        <f>SUM(R29:T30)</f>
        <v>4880.0953507984214</v>
      </c>
    </row>
    <row r="30" spans="2:21" s="4" customFormat="1" ht="24" customHeight="1" x14ac:dyDescent="0.25">
      <c r="B30" s="85"/>
      <c r="C30" s="83"/>
      <c r="D30" s="91"/>
      <c r="E30" s="26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76"/>
      <c r="S30" s="104"/>
      <c r="T30" s="104"/>
      <c r="U30" s="105"/>
    </row>
    <row r="31" spans="2:21" s="4" customFormat="1" ht="24" customHeight="1" x14ac:dyDescent="0.25">
      <c r="B31" s="85">
        <v>12</v>
      </c>
      <c r="C31" s="81" t="s">
        <v>30</v>
      </c>
      <c r="D31" s="82"/>
      <c r="E31" s="114" t="s">
        <v>31</v>
      </c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8"/>
    </row>
    <row r="32" spans="2:21" s="4" customFormat="1" ht="24" customHeight="1" thickBot="1" x14ac:dyDescent="0.3">
      <c r="B32" s="111"/>
      <c r="C32" s="112"/>
      <c r="D32" s="113"/>
      <c r="E32" s="115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1"/>
    </row>
    <row r="33" spans="2:21" s="4" customFormat="1" ht="24" customHeight="1" x14ac:dyDescent="0.25">
      <c r="B33" s="106">
        <v>13</v>
      </c>
      <c r="C33" s="107" t="s">
        <v>32</v>
      </c>
      <c r="D33" s="108"/>
      <c r="E33" s="19" t="s">
        <v>46</v>
      </c>
      <c r="F33" s="10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109"/>
      <c r="T33" s="109"/>
      <c r="U33" s="110"/>
    </row>
    <row r="34" spans="2:21" s="4" customFormat="1" ht="24" customHeight="1" x14ac:dyDescent="0.25">
      <c r="B34" s="85"/>
      <c r="C34" s="83"/>
      <c r="D34" s="84"/>
      <c r="E34" s="13" t="s">
        <v>22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1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1"/>
    </row>
    <row r="36" spans="2:21" s="4" customFormat="1" ht="24" customHeight="1" thickBot="1" x14ac:dyDescent="0.3">
      <c r="B36" s="111"/>
      <c r="C36" s="112"/>
      <c r="D36" s="113"/>
      <c r="E36" s="21" t="s">
        <v>12</v>
      </c>
      <c r="F36" s="12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22"/>
      <c r="T36" s="122"/>
      <c r="U36" s="144"/>
    </row>
    <row r="37" spans="2:21" s="4" customFormat="1" ht="24" customHeight="1" x14ac:dyDescent="0.25">
      <c r="B37" s="106">
        <v>15</v>
      </c>
      <c r="C37" s="107" t="s">
        <v>34</v>
      </c>
      <c r="D37" s="108"/>
      <c r="E37" s="19" t="s">
        <v>48</v>
      </c>
      <c r="F37" s="123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/>
      <c r="U37" s="110"/>
    </row>
    <row r="38" spans="2:21" s="4" customFormat="1" ht="24" customHeight="1" x14ac:dyDescent="0.25">
      <c r="B38" s="85"/>
      <c r="C38" s="83"/>
      <c r="D38" s="84"/>
      <c r="E38" s="13" t="s">
        <v>22</v>
      </c>
      <c r="F38" s="126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8"/>
      <c r="U38" s="71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16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52"/>
      <c r="U39" s="71"/>
    </row>
    <row r="40" spans="2:21" s="4" customFormat="1" ht="24" customHeight="1" thickBot="1" x14ac:dyDescent="0.3">
      <c r="B40" s="111"/>
      <c r="C40" s="112"/>
      <c r="D40" s="113"/>
      <c r="E40" s="21" t="s">
        <v>36</v>
      </c>
      <c r="F40" s="119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53"/>
      <c r="U40" s="144"/>
    </row>
    <row r="41" spans="2:21" s="4" customFormat="1" ht="24" customHeight="1" x14ac:dyDescent="0.25">
      <c r="B41" s="145">
        <v>17</v>
      </c>
      <c r="C41" s="146" t="s">
        <v>37</v>
      </c>
      <c r="D41" s="147"/>
      <c r="E41" s="17" t="s">
        <v>50</v>
      </c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5"/>
      <c r="U41" s="148"/>
    </row>
    <row r="42" spans="2:21" s="4" customFormat="1" ht="24" customHeight="1" x14ac:dyDescent="0.25">
      <c r="B42" s="85"/>
      <c r="C42" s="83"/>
      <c r="D42" s="84"/>
      <c r="E42" s="13" t="s">
        <v>22</v>
      </c>
      <c r="F42" s="126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8"/>
      <c r="U42" s="71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52"/>
      <c r="U43" s="71"/>
    </row>
    <row r="44" spans="2:21" s="4" customFormat="1" ht="24" customHeight="1" thickBot="1" x14ac:dyDescent="0.3">
      <c r="B44" s="111"/>
      <c r="C44" s="112"/>
      <c r="D44" s="113"/>
      <c r="E44" s="21" t="s">
        <v>36</v>
      </c>
      <c r="F44" s="119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53"/>
      <c r="U44" s="144"/>
    </row>
    <row r="45" spans="2:21" s="4" customFormat="1" ht="15" customHeight="1" x14ac:dyDescent="0.25">
      <c r="B45" s="129" t="s">
        <v>5</v>
      </c>
      <c r="C45" s="130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9"/>
    </row>
    <row r="46" spans="2:21" s="4" customFormat="1" ht="48" customHeight="1" thickBot="1" x14ac:dyDescent="0.3"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3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4" t="s">
        <v>0</v>
      </c>
      <c r="C3" s="135"/>
      <c r="D3" s="140" t="s">
        <v>71</v>
      </c>
      <c r="E3" s="141"/>
      <c r="F3" s="154" t="s">
        <v>13</v>
      </c>
      <c r="G3" s="155"/>
      <c r="H3" s="155"/>
      <c r="I3" s="135"/>
      <c r="J3" s="162" t="s">
        <v>72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4"/>
    </row>
    <row r="4" spans="2:21" s="3" customFormat="1" ht="24" customHeight="1" x14ac:dyDescent="0.25">
      <c r="B4" s="5" t="s">
        <v>1</v>
      </c>
      <c r="C4" s="6"/>
      <c r="D4" s="142">
        <v>43850</v>
      </c>
      <c r="E4" s="143"/>
      <c r="F4" s="156" t="s">
        <v>14</v>
      </c>
      <c r="G4" s="157"/>
      <c r="H4" s="157"/>
      <c r="I4" s="158"/>
      <c r="J4" s="165" t="s">
        <v>75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</row>
    <row r="5" spans="2:21" s="3" customFormat="1" ht="24" customHeight="1" x14ac:dyDescent="0.25">
      <c r="B5" s="7" t="s">
        <v>2</v>
      </c>
      <c r="C5" s="8"/>
      <c r="D5" s="65" t="s">
        <v>77</v>
      </c>
      <c r="E5" s="66"/>
      <c r="F5" s="159" t="s">
        <v>15</v>
      </c>
      <c r="G5" s="160"/>
      <c r="H5" s="160"/>
      <c r="I5" s="161"/>
      <c r="J5" s="168" t="s">
        <v>78</v>
      </c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4" t="s">
        <v>16</v>
      </c>
      <c r="G7" s="155"/>
      <c r="H7" s="155"/>
      <c r="I7" s="135"/>
      <c r="J7" s="171">
        <v>43852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4"/>
    </row>
    <row r="8" spans="2:21" s="3" customFormat="1" ht="24" customHeight="1" x14ac:dyDescent="0.25">
      <c r="B8" s="40">
        <v>1</v>
      </c>
      <c r="C8" s="78" t="s">
        <v>6</v>
      </c>
      <c r="D8" s="79"/>
      <c r="E8" s="80"/>
      <c r="F8" s="93" t="s">
        <v>73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34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34">
        <v>3</v>
      </c>
      <c r="C10" s="75" t="s">
        <v>8</v>
      </c>
      <c r="D10" s="76"/>
      <c r="E10" s="77"/>
      <c r="F10" s="96" t="s">
        <v>69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98"/>
    </row>
    <row r="11" spans="2:21" s="3" customFormat="1" ht="24" customHeight="1" thickBot="1" x14ac:dyDescent="0.3">
      <c r="B11" s="35">
        <v>4</v>
      </c>
      <c r="C11" s="72" t="s">
        <v>9</v>
      </c>
      <c r="D11" s="73"/>
      <c r="E11" s="74"/>
      <c r="F11" s="99" t="s">
        <v>74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101"/>
    </row>
    <row r="12" spans="2:21" s="3" customFormat="1" ht="18" customHeight="1" x14ac:dyDescent="0.25">
      <c r="B12" s="136"/>
      <c r="C12" s="124"/>
      <c r="D12" s="124"/>
      <c r="E12" s="125"/>
      <c r="F12" s="149" t="s">
        <v>19</v>
      </c>
      <c r="G12" s="150"/>
      <c r="H12" s="150"/>
      <c r="I12" s="150"/>
      <c r="J12" s="150"/>
      <c r="K12" s="150"/>
      <c r="L12" s="151"/>
      <c r="M12" s="39" t="s">
        <v>19</v>
      </c>
      <c r="N12" s="19" t="s">
        <v>21</v>
      </c>
      <c r="O12" s="149" t="s">
        <v>20</v>
      </c>
      <c r="P12" s="151"/>
      <c r="Q12" s="38" t="s">
        <v>20</v>
      </c>
      <c r="R12" s="37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37"/>
      <c r="C13" s="127"/>
      <c r="D13" s="127"/>
      <c r="E13" s="12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281</v>
      </c>
      <c r="G14" s="69">
        <v>94</v>
      </c>
      <c r="H14" s="69">
        <v>5</v>
      </c>
      <c r="I14" s="69">
        <v>47</v>
      </c>
      <c r="J14" s="69">
        <v>29</v>
      </c>
      <c r="K14" s="69">
        <v>1</v>
      </c>
      <c r="L14" s="69">
        <v>0</v>
      </c>
      <c r="M14" s="69">
        <f>SUM(F14:L15)</f>
        <v>457</v>
      </c>
      <c r="N14" s="69">
        <v>130</v>
      </c>
      <c r="O14" s="69">
        <v>18</v>
      </c>
      <c r="P14" s="69">
        <v>0</v>
      </c>
      <c r="Q14" s="69">
        <f>SUM(O14:P15)</f>
        <v>18</v>
      </c>
      <c r="R14" s="69">
        <f>SUM(M14,N14,Q14)</f>
        <v>605</v>
      </c>
      <c r="S14" s="70">
        <v>2039</v>
      </c>
      <c r="T14" s="69">
        <v>1</v>
      </c>
      <c r="U14" s="71">
        <f>SUM(R14:T15)</f>
        <v>2645</v>
      </c>
    </row>
    <row r="15" spans="2:21" s="4" customFormat="1" ht="24" customHeight="1" x14ac:dyDescent="0.25">
      <c r="B15" s="85"/>
      <c r="C15" s="83"/>
      <c r="D15" s="84"/>
      <c r="E15" s="33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34"/>
      <c r="C16" s="36"/>
      <c r="D16" s="27"/>
      <c r="E16" s="41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53">
        <f t="shared" ref="F17:Q17" si="2">100/F16</f>
        <v>1.7146776406035664</v>
      </c>
      <c r="G17" s="53">
        <f t="shared" si="2"/>
        <v>1.7146776406035664</v>
      </c>
      <c r="H17" s="53">
        <f t="shared" si="2"/>
        <v>1.7146776406035664</v>
      </c>
      <c r="I17" s="53">
        <f t="shared" si="2"/>
        <v>1.7146776406035664</v>
      </c>
      <c r="J17" s="53">
        <f t="shared" si="2"/>
        <v>1.7146776406035664</v>
      </c>
      <c r="K17" s="53">
        <f t="shared" si="2"/>
        <v>1.7146776406035664</v>
      </c>
      <c r="L17" s="53">
        <f t="shared" si="2"/>
        <v>1.7146776406035664</v>
      </c>
      <c r="M17" s="53">
        <f t="shared" si="2"/>
        <v>1.7146776406035664</v>
      </c>
      <c r="N17" s="53">
        <f t="shared" si="2"/>
        <v>1.8615040953090094</v>
      </c>
      <c r="O17" s="53">
        <f t="shared" si="2"/>
        <v>1.8964536317087046</v>
      </c>
      <c r="P17" s="53">
        <f t="shared" si="2"/>
        <v>1.8964536317087046</v>
      </c>
      <c r="Q17" s="53">
        <f t="shared" si="2"/>
        <v>1.8964536317087046</v>
      </c>
      <c r="R17" s="172"/>
      <c r="S17" s="53">
        <f>100/S16</f>
        <v>1.7882689556509299</v>
      </c>
      <c r="T17" s="53">
        <f>100/T16</f>
        <v>1.8162005085361426</v>
      </c>
      <c r="U17" s="102"/>
    </row>
    <row r="18" spans="2:21" s="4" customFormat="1" ht="24" customHeight="1" x14ac:dyDescent="0.25">
      <c r="B18" s="85"/>
      <c r="C18" s="83"/>
      <c r="D18" s="91"/>
      <c r="E18" s="41" t="s">
        <v>22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72"/>
      <c r="S18" s="53"/>
      <c r="T18" s="53"/>
      <c r="U18" s="102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55">
        <f t="shared" ref="F19:Q19" si="3">F14*F17</f>
        <v>481.82441700960214</v>
      </c>
      <c r="G19" s="55">
        <f t="shared" si="3"/>
        <v>161.17969821673523</v>
      </c>
      <c r="H19" s="55">
        <f t="shared" si="3"/>
        <v>8.5733882030178314</v>
      </c>
      <c r="I19" s="55">
        <f t="shared" si="3"/>
        <v>80.589849108367616</v>
      </c>
      <c r="J19" s="55">
        <f t="shared" si="3"/>
        <v>49.725651577503427</v>
      </c>
      <c r="K19" s="55">
        <f t="shared" si="3"/>
        <v>1.7146776406035664</v>
      </c>
      <c r="L19" s="55">
        <f t="shared" si="3"/>
        <v>0</v>
      </c>
      <c r="M19" s="55">
        <f t="shared" si="3"/>
        <v>783.60768175582984</v>
      </c>
      <c r="N19" s="55">
        <f t="shared" si="3"/>
        <v>241.99553239017123</v>
      </c>
      <c r="O19" s="55">
        <f t="shared" si="3"/>
        <v>34.136165370756686</v>
      </c>
      <c r="P19" s="55">
        <f t="shared" si="3"/>
        <v>0</v>
      </c>
      <c r="Q19" s="55">
        <f t="shared" si="3"/>
        <v>34.136165370756686</v>
      </c>
      <c r="R19" s="173">
        <f>SUM(M19,N19,Q19)</f>
        <v>1059.7393795167579</v>
      </c>
      <c r="S19" s="55">
        <f>S14*S17</f>
        <v>3646.280400572246</v>
      </c>
      <c r="T19" s="55">
        <f>T14*T17</f>
        <v>1.8162005085361426</v>
      </c>
      <c r="U19" s="92">
        <f>SUM(R19:T20)</f>
        <v>4707.8359805975397</v>
      </c>
    </row>
    <row r="20" spans="2:21" s="4" customFormat="1" ht="24" customHeight="1" x14ac:dyDescent="0.25">
      <c r="B20" s="85"/>
      <c r="C20" s="83"/>
      <c r="D20" s="91"/>
      <c r="E20" s="33" t="s">
        <v>24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73"/>
      <c r="S20" s="55"/>
      <c r="T20" s="55"/>
      <c r="U20" s="92"/>
    </row>
    <row r="21" spans="2:21" s="4" customFormat="1" ht="24" customHeight="1" x14ac:dyDescent="0.25">
      <c r="B21" s="34"/>
      <c r="C21" s="36"/>
      <c r="D21" s="27"/>
      <c r="E21" s="41" t="s">
        <v>66</v>
      </c>
      <c r="F21" s="51">
        <v>126.7</v>
      </c>
      <c r="G21" s="51">
        <v>126.7</v>
      </c>
      <c r="H21" s="51">
        <v>126.7</v>
      </c>
      <c r="I21" s="51">
        <v>126.7</v>
      </c>
      <c r="J21" s="51">
        <v>126.7</v>
      </c>
      <c r="K21" s="51">
        <v>126.7</v>
      </c>
      <c r="L21" s="51">
        <v>126.7</v>
      </c>
      <c r="M21" s="51">
        <v>126.7</v>
      </c>
      <c r="N21" s="51">
        <v>136.80000000000001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57">
        <f>100/F21</f>
        <v>0.78926598263614833</v>
      </c>
      <c r="G22" s="57">
        <f>100/G21</f>
        <v>0.78926598263614833</v>
      </c>
      <c r="H22" s="57">
        <f t="shared" ref="H22:T22" si="4">100/H21</f>
        <v>0.78926598263614833</v>
      </c>
      <c r="I22" s="57">
        <f t="shared" si="4"/>
        <v>0.78926598263614833</v>
      </c>
      <c r="J22" s="57">
        <f t="shared" si="4"/>
        <v>0.78926598263614833</v>
      </c>
      <c r="K22" s="57">
        <f t="shared" si="4"/>
        <v>0.78926598263614833</v>
      </c>
      <c r="L22" s="57">
        <f t="shared" si="4"/>
        <v>0.78926598263614833</v>
      </c>
      <c r="M22" s="57">
        <f t="shared" si="4"/>
        <v>0.78926598263614833</v>
      </c>
      <c r="N22" s="57">
        <f t="shared" si="4"/>
        <v>0.73099415204678353</v>
      </c>
      <c r="O22" s="57">
        <f t="shared" si="4"/>
        <v>0.8539709649871905</v>
      </c>
      <c r="P22" s="57">
        <f t="shared" si="4"/>
        <v>0.8539709649871905</v>
      </c>
      <c r="Q22" s="57">
        <f t="shared" si="4"/>
        <v>0.8539709649871905</v>
      </c>
      <c r="R22" s="174"/>
      <c r="S22" s="57">
        <f t="shared" si="4"/>
        <v>0.93984962406015038</v>
      </c>
      <c r="T22" s="57">
        <f t="shared" si="4"/>
        <v>0.95877277085330781</v>
      </c>
      <c r="U22" s="54"/>
    </row>
    <row r="23" spans="2:21" s="4" customFormat="1" ht="24" customHeight="1" x14ac:dyDescent="0.25">
      <c r="B23" s="85"/>
      <c r="C23" s="83"/>
      <c r="D23" s="91"/>
      <c r="E23" s="33" t="s">
        <v>22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74"/>
      <c r="S23" s="57"/>
      <c r="T23" s="57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56">
        <f>F19*F22</f>
        <v>380.28762194917294</v>
      </c>
      <c r="G24" s="56">
        <f>G19*G22</f>
        <v>127.21365289402938</v>
      </c>
      <c r="H24" s="56">
        <f t="shared" ref="H24:T24" si="5">H19*H22</f>
        <v>6.7666836645760311</v>
      </c>
      <c r="I24" s="56">
        <f t="shared" si="5"/>
        <v>63.60682644701469</v>
      </c>
      <c r="J24" s="56">
        <f t="shared" si="5"/>
        <v>39.246765254540982</v>
      </c>
      <c r="K24" s="56">
        <f t="shared" si="5"/>
        <v>1.3533367329152062</v>
      </c>
      <c r="L24" s="56">
        <f t="shared" si="5"/>
        <v>0</v>
      </c>
      <c r="M24" s="56">
        <f t="shared" si="5"/>
        <v>618.47488694224921</v>
      </c>
      <c r="N24" s="56">
        <f t="shared" si="5"/>
        <v>176.89731899866317</v>
      </c>
      <c r="O24" s="56">
        <f t="shared" si="5"/>
        <v>29.151294082627402</v>
      </c>
      <c r="P24" s="56">
        <f t="shared" si="5"/>
        <v>0</v>
      </c>
      <c r="Q24" s="56">
        <f t="shared" si="5"/>
        <v>29.151294082627402</v>
      </c>
      <c r="R24" s="175">
        <f>SUM(M24,N24,Q24)</f>
        <v>824.52350002353978</v>
      </c>
      <c r="S24" s="56">
        <f t="shared" si="5"/>
        <v>3426.9552636957201</v>
      </c>
      <c r="T24" s="56">
        <f t="shared" si="5"/>
        <v>1.7413235939943841</v>
      </c>
      <c r="U24" s="103">
        <f>SUM(R24:T25)</f>
        <v>4253.2200873132551</v>
      </c>
    </row>
    <row r="25" spans="2:21" s="4" customFormat="1" ht="24" customHeight="1" x14ac:dyDescent="0.25">
      <c r="B25" s="85"/>
      <c r="C25" s="83"/>
      <c r="D25" s="91"/>
      <c r="E25" s="33" t="s">
        <v>24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75"/>
      <c r="S25" s="56"/>
      <c r="T25" s="56"/>
      <c r="U25" s="103"/>
    </row>
    <row r="26" spans="2:21" s="4" customFormat="1" ht="24" customHeight="1" x14ac:dyDescent="0.25">
      <c r="B26" s="34"/>
      <c r="C26" s="36"/>
      <c r="D26" s="27"/>
      <c r="E26" s="41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86.8</v>
      </c>
      <c r="T26" s="52">
        <v>19.600000000000001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1.2578616352201257</v>
      </c>
      <c r="G27" s="57">
        <f t="shared" ref="G27:T27" si="6">100/G26</f>
        <v>1.2578616352201257</v>
      </c>
      <c r="H27" s="57">
        <f t="shared" si="6"/>
        <v>1.2578616352201257</v>
      </c>
      <c r="I27" s="57">
        <f t="shared" si="6"/>
        <v>1.2578616352201257</v>
      </c>
      <c r="J27" s="57">
        <f t="shared" si="6"/>
        <v>1.2578616352201257</v>
      </c>
      <c r="K27" s="57">
        <f t="shared" si="6"/>
        <v>1.2578616352201257</v>
      </c>
      <c r="L27" s="57">
        <f t="shared" si="6"/>
        <v>1.2578616352201257</v>
      </c>
      <c r="M27" s="57">
        <f t="shared" si="6"/>
        <v>1.2578616352201257</v>
      </c>
      <c r="N27" s="57">
        <f t="shared" si="6"/>
        <v>1.1961722488038278</v>
      </c>
      <c r="O27" s="57">
        <f t="shared" si="6"/>
        <v>1.1723329425556859</v>
      </c>
      <c r="P27" s="57">
        <f t="shared" si="6"/>
        <v>1.1723329425556859</v>
      </c>
      <c r="Q27" s="57">
        <f t="shared" si="6"/>
        <v>1.1723329425556859</v>
      </c>
      <c r="R27" s="57"/>
      <c r="S27" s="57">
        <f t="shared" si="6"/>
        <v>1.1520737327188941</v>
      </c>
      <c r="T27" s="57">
        <f t="shared" si="6"/>
        <v>5.1020408163265305</v>
      </c>
      <c r="U27" s="54"/>
    </row>
    <row r="28" spans="2:21" s="4" customFormat="1" ht="24" customHeight="1" x14ac:dyDescent="0.25">
      <c r="B28" s="85"/>
      <c r="C28" s="83"/>
      <c r="D28" s="91"/>
      <c r="E28" s="33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4">
        <f>F24*F27</f>
        <v>478.34920999895968</v>
      </c>
      <c r="G29" s="104">
        <f t="shared" ref="G29:T29" si="7">G24*G27</f>
        <v>160.01717345160927</v>
      </c>
      <c r="H29" s="104">
        <f t="shared" si="7"/>
        <v>8.5115517793409197</v>
      </c>
      <c r="I29" s="104">
        <f t="shared" si="7"/>
        <v>80.008586725804633</v>
      </c>
      <c r="J29" s="104">
        <f t="shared" si="7"/>
        <v>49.367000320177333</v>
      </c>
      <c r="K29" s="104">
        <f t="shared" si="7"/>
        <v>1.7023103558681838</v>
      </c>
      <c r="L29" s="104">
        <f t="shared" si="7"/>
        <v>0</v>
      </c>
      <c r="M29" s="104">
        <f t="shared" si="7"/>
        <v>777.95583263176002</v>
      </c>
      <c r="N29" s="104">
        <f t="shared" si="7"/>
        <v>211.59966387399902</v>
      </c>
      <c r="O29" s="104">
        <f t="shared" si="7"/>
        <v>34.175022371192739</v>
      </c>
      <c r="P29" s="104">
        <f t="shared" si="7"/>
        <v>0</v>
      </c>
      <c r="Q29" s="104">
        <f t="shared" si="7"/>
        <v>34.175022371192739</v>
      </c>
      <c r="R29" s="176">
        <f>SUM(M29,N29,Q29)</f>
        <v>1023.7305188769518</v>
      </c>
      <c r="S29" s="104">
        <f t="shared" si="7"/>
        <v>3948.1051425065903</v>
      </c>
      <c r="T29" s="104">
        <f t="shared" si="7"/>
        <v>8.884304050991755</v>
      </c>
      <c r="U29" s="105">
        <f>SUM(R29:T30)</f>
        <v>4980.7199654345341</v>
      </c>
    </row>
    <row r="30" spans="2:21" s="4" customFormat="1" ht="24" customHeight="1" x14ac:dyDescent="0.25">
      <c r="B30" s="85"/>
      <c r="C30" s="83"/>
      <c r="D30" s="91"/>
      <c r="E30" s="33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76"/>
      <c r="S30" s="104"/>
      <c r="T30" s="104"/>
      <c r="U30" s="105"/>
    </row>
    <row r="31" spans="2:21" s="4" customFormat="1" ht="24" customHeight="1" x14ac:dyDescent="0.25">
      <c r="B31" s="85">
        <v>12</v>
      </c>
      <c r="C31" s="81" t="s">
        <v>30</v>
      </c>
      <c r="D31" s="82"/>
      <c r="E31" s="114" t="s">
        <v>31</v>
      </c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8"/>
    </row>
    <row r="32" spans="2:21" s="4" customFormat="1" ht="24" customHeight="1" thickBot="1" x14ac:dyDescent="0.3">
      <c r="B32" s="111"/>
      <c r="C32" s="112"/>
      <c r="D32" s="113"/>
      <c r="E32" s="115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1"/>
    </row>
    <row r="33" spans="2:21" s="4" customFormat="1" ht="24" customHeight="1" x14ac:dyDescent="0.25">
      <c r="B33" s="106">
        <v>13</v>
      </c>
      <c r="C33" s="107" t="s">
        <v>32</v>
      </c>
      <c r="D33" s="108"/>
      <c r="E33" s="19" t="s">
        <v>46</v>
      </c>
      <c r="F33" s="10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109"/>
      <c r="T33" s="109"/>
      <c r="U33" s="110"/>
    </row>
    <row r="34" spans="2:21" s="4" customFormat="1" ht="24" customHeight="1" x14ac:dyDescent="0.25">
      <c r="B34" s="85"/>
      <c r="C34" s="83"/>
      <c r="D34" s="84"/>
      <c r="E34" s="13" t="s">
        <v>22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1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1"/>
    </row>
    <row r="36" spans="2:21" s="4" customFormat="1" ht="24" customHeight="1" thickBot="1" x14ac:dyDescent="0.3">
      <c r="B36" s="111"/>
      <c r="C36" s="112"/>
      <c r="D36" s="113"/>
      <c r="E36" s="21" t="s">
        <v>12</v>
      </c>
      <c r="F36" s="12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22"/>
      <c r="T36" s="122"/>
      <c r="U36" s="144"/>
    </row>
    <row r="37" spans="2:21" s="4" customFormat="1" ht="24" customHeight="1" x14ac:dyDescent="0.25">
      <c r="B37" s="106">
        <v>15</v>
      </c>
      <c r="C37" s="107" t="s">
        <v>34</v>
      </c>
      <c r="D37" s="108"/>
      <c r="E37" s="19" t="s">
        <v>48</v>
      </c>
      <c r="F37" s="123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/>
      <c r="U37" s="110"/>
    </row>
    <row r="38" spans="2:21" s="4" customFormat="1" ht="24" customHeight="1" x14ac:dyDescent="0.25">
      <c r="B38" s="85"/>
      <c r="C38" s="83"/>
      <c r="D38" s="84"/>
      <c r="E38" s="13" t="s">
        <v>22</v>
      </c>
      <c r="F38" s="126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8"/>
      <c r="U38" s="71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16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52"/>
      <c r="U39" s="71"/>
    </row>
    <row r="40" spans="2:21" s="4" customFormat="1" ht="24" customHeight="1" thickBot="1" x14ac:dyDescent="0.3">
      <c r="B40" s="111"/>
      <c r="C40" s="112"/>
      <c r="D40" s="113"/>
      <c r="E40" s="21" t="s">
        <v>36</v>
      </c>
      <c r="F40" s="119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53"/>
      <c r="U40" s="144"/>
    </row>
    <row r="41" spans="2:21" s="4" customFormat="1" ht="24" customHeight="1" x14ac:dyDescent="0.25">
      <c r="B41" s="145">
        <v>17</v>
      </c>
      <c r="C41" s="146" t="s">
        <v>37</v>
      </c>
      <c r="D41" s="147"/>
      <c r="E41" s="33" t="s">
        <v>50</v>
      </c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5"/>
      <c r="U41" s="148"/>
    </row>
    <row r="42" spans="2:21" s="4" customFormat="1" ht="24" customHeight="1" x14ac:dyDescent="0.25">
      <c r="B42" s="85"/>
      <c r="C42" s="83"/>
      <c r="D42" s="84"/>
      <c r="E42" s="13" t="s">
        <v>22</v>
      </c>
      <c r="F42" s="126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8"/>
      <c r="U42" s="71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52"/>
      <c r="U43" s="71"/>
    </row>
    <row r="44" spans="2:21" s="4" customFormat="1" ht="24" customHeight="1" thickBot="1" x14ac:dyDescent="0.3">
      <c r="B44" s="111"/>
      <c r="C44" s="112"/>
      <c r="D44" s="113"/>
      <c r="E44" s="21" t="s">
        <v>36</v>
      </c>
      <c r="F44" s="119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53"/>
      <c r="U44" s="144"/>
    </row>
    <row r="45" spans="2:21" s="4" customFormat="1" ht="15" customHeight="1" x14ac:dyDescent="0.25">
      <c r="B45" s="129" t="s">
        <v>5</v>
      </c>
      <c r="C45" s="130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9"/>
    </row>
    <row r="46" spans="2:21" s="4" customFormat="1" ht="48" customHeight="1" thickBot="1" x14ac:dyDescent="0.3"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N22" sqref="N22:N23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4" t="s">
        <v>0</v>
      </c>
      <c r="C3" s="135"/>
      <c r="D3" s="140" t="s">
        <v>71</v>
      </c>
      <c r="E3" s="141"/>
      <c r="F3" s="154" t="s">
        <v>13</v>
      </c>
      <c r="G3" s="155"/>
      <c r="H3" s="155"/>
      <c r="I3" s="135"/>
      <c r="J3" s="162" t="s">
        <v>72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4"/>
    </row>
    <row r="4" spans="2:21" s="3" customFormat="1" ht="24" customHeight="1" x14ac:dyDescent="0.25">
      <c r="B4" s="5" t="s">
        <v>1</v>
      </c>
      <c r="C4" s="6"/>
      <c r="D4" s="142">
        <v>43868</v>
      </c>
      <c r="E4" s="143"/>
      <c r="F4" s="156" t="s">
        <v>14</v>
      </c>
      <c r="G4" s="157"/>
      <c r="H4" s="157"/>
      <c r="I4" s="158"/>
      <c r="J4" s="165" t="s">
        <v>63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</row>
    <row r="5" spans="2:21" s="3" customFormat="1" ht="24" customHeight="1" x14ac:dyDescent="0.25">
      <c r="B5" s="7" t="s">
        <v>2</v>
      </c>
      <c r="C5" s="8"/>
      <c r="D5" s="65" t="s">
        <v>79</v>
      </c>
      <c r="E5" s="66"/>
      <c r="F5" s="159" t="s">
        <v>15</v>
      </c>
      <c r="G5" s="160"/>
      <c r="H5" s="160"/>
      <c r="I5" s="161"/>
      <c r="J5" s="168" t="s">
        <v>78</v>
      </c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4" t="s">
        <v>16</v>
      </c>
      <c r="G7" s="155"/>
      <c r="H7" s="155"/>
      <c r="I7" s="135"/>
      <c r="J7" s="171">
        <v>43873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4"/>
    </row>
    <row r="8" spans="2:21" s="3" customFormat="1" ht="24" customHeight="1" x14ac:dyDescent="0.25">
      <c r="B8" s="44">
        <v>1</v>
      </c>
      <c r="C8" s="78" t="s">
        <v>6</v>
      </c>
      <c r="D8" s="79"/>
      <c r="E8" s="80"/>
      <c r="F8" s="93" t="s">
        <v>73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42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42">
        <v>3</v>
      </c>
      <c r="C10" s="75" t="s">
        <v>8</v>
      </c>
      <c r="D10" s="76"/>
      <c r="E10" s="77"/>
      <c r="F10" s="96" t="s">
        <v>69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98"/>
    </row>
    <row r="11" spans="2:21" s="3" customFormat="1" ht="24" customHeight="1" thickBot="1" x14ac:dyDescent="0.3">
      <c r="B11" s="45">
        <v>4</v>
      </c>
      <c r="C11" s="72" t="s">
        <v>9</v>
      </c>
      <c r="D11" s="73"/>
      <c r="E11" s="74"/>
      <c r="F11" s="99" t="s">
        <v>74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101"/>
    </row>
    <row r="12" spans="2:21" s="3" customFormat="1" ht="18" customHeight="1" x14ac:dyDescent="0.25">
      <c r="B12" s="136"/>
      <c r="C12" s="124"/>
      <c r="D12" s="124"/>
      <c r="E12" s="125"/>
      <c r="F12" s="149" t="s">
        <v>19</v>
      </c>
      <c r="G12" s="150"/>
      <c r="H12" s="150"/>
      <c r="I12" s="150"/>
      <c r="J12" s="150"/>
      <c r="K12" s="150"/>
      <c r="L12" s="151"/>
      <c r="M12" s="50" t="s">
        <v>19</v>
      </c>
      <c r="N12" s="19" t="s">
        <v>21</v>
      </c>
      <c r="O12" s="149" t="s">
        <v>20</v>
      </c>
      <c r="P12" s="151"/>
      <c r="Q12" s="49" t="s">
        <v>20</v>
      </c>
      <c r="R12" s="48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37"/>
      <c r="C13" s="127"/>
      <c r="D13" s="127"/>
      <c r="E13" s="12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255</v>
      </c>
      <c r="G14" s="69">
        <v>52</v>
      </c>
      <c r="H14" s="69">
        <v>6</v>
      </c>
      <c r="I14" s="69">
        <v>21</v>
      </c>
      <c r="J14" s="69">
        <v>22</v>
      </c>
      <c r="K14" s="69">
        <v>2</v>
      </c>
      <c r="L14" s="69">
        <v>0</v>
      </c>
      <c r="M14" s="69">
        <f>SUM(F14:L15)</f>
        <v>358</v>
      </c>
      <c r="N14" s="69">
        <v>156</v>
      </c>
      <c r="O14" s="69">
        <v>13</v>
      </c>
      <c r="P14" s="69">
        <v>0</v>
      </c>
      <c r="Q14" s="69">
        <f>SUM(O14:P15)</f>
        <v>13</v>
      </c>
      <c r="R14" s="69">
        <f>SUM(M14,N14,Q14)</f>
        <v>527</v>
      </c>
      <c r="S14" s="70">
        <v>2326</v>
      </c>
      <c r="T14" s="69">
        <v>0</v>
      </c>
      <c r="U14" s="71">
        <f>SUM(R14:T15)</f>
        <v>2853</v>
      </c>
    </row>
    <row r="15" spans="2:21" s="4" customFormat="1" ht="24" customHeight="1" x14ac:dyDescent="0.25">
      <c r="B15" s="85"/>
      <c r="C15" s="83"/>
      <c r="D15" s="84"/>
      <c r="E15" s="43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172">
        <f t="shared" ref="F17:Q17" si="2">100/F16</f>
        <v>1.7146776406035664</v>
      </c>
      <c r="G17" s="172">
        <f t="shared" si="2"/>
        <v>1.7146776406035664</v>
      </c>
      <c r="H17" s="172">
        <f t="shared" si="2"/>
        <v>1.7146776406035664</v>
      </c>
      <c r="I17" s="172">
        <f t="shared" si="2"/>
        <v>1.7146776406035664</v>
      </c>
      <c r="J17" s="172">
        <f t="shared" si="2"/>
        <v>1.7146776406035664</v>
      </c>
      <c r="K17" s="172">
        <f t="shared" si="2"/>
        <v>1.7146776406035664</v>
      </c>
      <c r="L17" s="172">
        <f t="shared" si="2"/>
        <v>1.7146776406035664</v>
      </c>
      <c r="M17" s="172">
        <f t="shared" si="2"/>
        <v>1.7146776406035664</v>
      </c>
      <c r="N17" s="172">
        <f t="shared" si="2"/>
        <v>1.8615040953090094</v>
      </c>
      <c r="O17" s="172">
        <f t="shared" si="2"/>
        <v>1.8964536317087046</v>
      </c>
      <c r="P17" s="172">
        <f t="shared" si="2"/>
        <v>1.8964536317087046</v>
      </c>
      <c r="Q17" s="172">
        <f t="shared" si="2"/>
        <v>1.8964536317087046</v>
      </c>
      <c r="R17" s="172"/>
      <c r="S17" s="172">
        <f>100/S16</f>
        <v>1.7882689556509299</v>
      </c>
      <c r="T17" s="172">
        <f>100/T16</f>
        <v>1.8162005085361426</v>
      </c>
      <c r="U17" s="102"/>
    </row>
    <row r="18" spans="2:21" s="4" customFormat="1" ht="24" customHeight="1" x14ac:dyDescent="0.25">
      <c r="B18" s="85"/>
      <c r="C18" s="83"/>
      <c r="D18" s="91"/>
      <c r="E18" s="46" t="s">
        <v>22</v>
      </c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02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173">
        <f t="shared" ref="F19:Q19" si="3">F14*F17</f>
        <v>437.24279835390945</v>
      </c>
      <c r="G19" s="173">
        <f t="shared" si="3"/>
        <v>89.163237311385458</v>
      </c>
      <c r="H19" s="173">
        <f t="shared" si="3"/>
        <v>10.288065843621398</v>
      </c>
      <c r="I19" s="173">
        <f t="shared" si="3"/>
        <v>36.008230452674894</v>
      </c>
      <c r="J19" s="173">
        <f t="shared" si="3"/>
        <v>37.722908093278463</v>
      </c>
      <c r="K19" s="173">
        <f t="shared" si="3"/>
        <v>3.4293552812071328</v>
      </c>
      <c r="L19" s="173">
        <f t="shared" si="3"/>
        <v>0</v>
      </c>
      <c r="M19" s="173">
        <f t="shared" si="3"/>
        <v>613.85459533607673</v>
      </c>
      <c r="N19" s="173">
        <f t="shared" si="3"/>
        <v>290.39463886820545</v>
      </c>
      <c r="O19" s="173">
        <f t="shared" si="3"/>
        <v>24.65389721221316</v>
      </c>
      <c r="P19" s="173">
        <f t="shared" si="3"/>
        <v>0</v>
      </c>
      <c r="Q19" s="173">
        <f t="shared" si="3"/>
        <v>24.65389721221316</v>
      </c>
      <c r="R19" s="173">
        <f>SUM(M19,N19,Q19)</f>
        <v>928.90313141649528</v>
      </c>
      <c r="S19" s="173">
        <f>S14*S17</f>
        <v>4159.5135908440634</v>
      </c>
      <c r="T19" s="173">
        <f>T14*T17</f>
        <v>0</v>
      </c>
      <c r="U19" s="92">
        <f>SUM(R19:T20)</f>
        <v>5088.4167222605583</v>
      </c>
    </row>
    <row r="20" spans="2:21" s="4" customFormat="1" ht="24" customHeight="1" x14ac:dyDescent="0.25">
      <c r="B20" s="85"/>
      <c r="C20" s="83"/>
      <c r="D20" s="91"/>
      <c r="E20" s="43" t="s">
        <v>24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92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125.1</v>
      </c>
      <c r="G21" s="51">
        <v>125.1</v>
      </c>
      <c r="H21" s="51">
        <v>125.1</v>
      </c>
      <c r="I21" s="51">
        <v>125.1</v>
      </c>
      <c r="J21" s="51">
        <v>125.1</v>
      </c>
      <c r="K21" s="51">
        <v>125.1</v>
      </c>
      <c r="L21" s="51">
        <v>125.1</v>
      </c>
      <c r="M21" s="51">
        <v>125.1</v>
      </c>
      <c r="N21" s="51">
        <v>124.3</v>
      </c>
      <c r="O21" s="51">
        <v>126.5</v>
      </c>
      <c r="P21" s="51">
        <v>126.5</v>
      </c>
      <c r="Q21" s="51">
        <v>126.5</v>
      </c>
      <c r="R21" s="51"/>
      <c r="S21" s="51">
        <v>118.8</v>
      </c>
      <c r="T21" s="51">
        <v>113.4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174">
        <f>100/F21</f>
        <v>0.79936051159072741</v>
      </c>
      <c r="G22" s="174">
        <f>100/G21</f>
        <v>0.79936051159072741</v>
      </c>
      <c r="H22" s="174">
        <f t="shared" ref="H22:T22" si="4">100/H21</f>
        <v>0.79936051159072741</v>
      </c>
      <c r="I22" s="174">
        <f t="shared" si="4"/>
        <v>0.79936051159072741</v>
      </c>
      <c r="J22" s="174">
        <f t="shared" si="4"/>
        <v>0.79936051159072741</v>
      </c>
      <c r="K22" s="174">
        <f t="shared" si="4"/>
        <v>0.79936051159072741</v>
      </c>
      <c r="L22" s="174">
        <f t="shared" si="4"/>
        <v>0.79936051159072741</v>
      </c>
      <c r="M22" s="174">
        <f t="shared" si="4"/>
        <v>0.79936051159072741</v>
      </c>
      <c r="N22" s="174">
        <f t="shared" si="4"/>
        <v>0.80450522928399038</v>
      </c>
      <c r="O22" s="174">
        <f t="shared" si="4"/>
        <v>0.79051383399209485</v>
      </c>
      <c r="P22" s="174">
        <f t="shared" si="4"/>
        <v>0.79051383399209485</v>
      </c>
      <c r="Q22" s="174">
        <f t="shared" si="4"/>
        <v>0.79051383399209485</v>
      </c>
      <c r="R22" s="174"/>
      <c r="S22" s="174">
        <f t="shared" si="4"/>
        <v>0.84175084175084181</v>
      </c>
      <c r="T22" s="174">
        <f t="shared" si="4"/>
        <v>0.88183421516754845</v>
      </c>
      <c r="U22" s="54"/>
    </row>
    <row r="23" spans="2:21" s="4" customFormat="1" ht="24" customHeight="1" x14ac:dyDescent="0.25">
      <c r="B23" s="85"/>
      <c r="C23" s="83"/>
      <c r="D23" s="91"/>
      <c r="E23" s="43" t="s">
        <v>22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175">
        <f>F19*F22</f>
        <v>349.51462698154234</v>
      </c>
      <c r="G24" s="175">
        <f>G19*G22</f>
        <v>71.273570992314518</v>
      </c>
      <c r="H24" s="175">
        <f t="shared" ref="H24:T24" si="5">H19*H22</f>
        <v>8.22387357603629</v>
      </c>
      <c r="I24" s="175">
        <f t="shared" si="5"/>
        <v>28.783557516127015</v>
      </c>
      <c r="J24" s="175">
        <f t="shared" si="5"/>
        <v>30.154203112133064</v>
      </c>
      <c r="K24" s="175">
        <f t="shared" si="5"/>
        <v>2.7412911920120964</v>
      </c>
      <c r="L24" s="175">
        <f t="shared" si="5"/>
        <v>0</v>
      </c>
      <c r="M24" s="175">
        <f t="shared" si="5"/>
        <v>490.69112337016526</v>
      </c>
      <c r="N24" s="175">
        <f t="shared" si="5"/>
        <v>233.62400552550721</v>
      </c>
      <c r="O24" s="175">
        <f t="shared" si="5"/>
        <v>19.489246808073645</v>
      </c>
      <c r="P24" s="175">
        <f t="shared" si="5"/>
        <v>0</v>
      </c>
      <c r="Q24" s="175">
        <f t="shared" si="5"/>
        <v>19.489246808073645</v>
      </c>
      <c r="R24" s="175">
        <f>SUM(M24,N24,Q24)</f>
        <v>743.80437570374613</v>
      </c>
      <c r="S24" s="175">
        <f t="shared" si="5"/>
        <v>3501.274066367057</v>
      </c>
      <c r="T24" s="175">
        <f t="shared" si="5"/>
        <v>0</v>
      </c>
      <c r="U24" s="103">
        <f>SUM(R24:T25)</f>
        <v>4245.0784420708032</v>
      </c>
    </row>
    <row r="25" spans="2:21" s="4" customFormat="1" ht="24" customHeight="1" x14ac:dyDescent="0.25">
      <c r="B25" s="85"/>
      <c r="C25" s="83"/>
      <c r="D25" s="91"/>
      <c r="E25" s="43" t="s">
        <v>24</v>
      </c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03"/>
    </row>
    <row r="26" spans="2:21" s="4" customFormat="1" ht="24" customHeight="1" x14ac:dyDescent="0.25">
      <c r="B26" s="42"/>
      <c r="C26" s="47"/>
      <c r="D26" s="27"/>
      <c r="E26" s="46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91.2</v>
      </c>
      <c r="T26" s="52">
        <v>23.7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1.1848341232227488</v>
      </c>
      <c r="G27" s="57">
        <f t="shared" ref="G27:T27" si="6">100/G26</f>
        <v>1.1848341232227488</v>
      </c>
      <c r="H27" s="57">
        <f t="shared" si="6"/>
        <v>1.1848341232227488</v>
      </c>
      <c r="I27" s="57">
        <f t="shared" si="6"/>
        <v>1.1848341232227488</v>
      </c>
      <c r="J27" s="57">
        <f t="shared" si="6"/>
        <v>1.1848341232227488</v>
      </c>
      <c r="K27" s="57">
        <f t="shared" si="6"/>
        <v>1.1848341232227488</v>
      </c>
      <c r="L27" s="57">
        <f t="shared" si="6"/>
        <v>1.1848341232227488</v>
      </c>
      <c r="M27" s="57">
        <f t="shared" si="6"/>
        <v>1.1848341232227488</v>
      </c>
      <c r="N27" s="57">
        <f t="shared" si="6"/>
        <v>1.0729613733905579</v>
      </c>
      <c r="O27" s="57">
        <f t="shared" si="6"/>
        <v>1.1312217194570136</v>
      </c>
      <c r="P27" s="57">
        <f t="shared" si="6"/>
        <v>1.1312217194570136</v>
      </c>
      <c r="Q27" s="57">
        <f t="shared" si="6"/>
        <v>1.1312217194570136</v>
      </c>
      <c r="R27" s="57"/>
      <c r="S27" s="57">
        <f t="shared" si="6"/>
        <v>1.0964912280701753</v>
      </c>
      <c r="T27" s="57">
        <f t="shared" si="6"/>
        <v>4.2194092827004219</v>
      </c>
      <c r="U27" s="54"/>
    </row>
    <row r="28" spans="2:21" s="4" customFormat="1" ht="24" customHeight="1" x14ac:dyDescent="0.25">
      <c r="B28" s="85"/>
      <c r="C28" s="83"/>
      <c r="D28" s="91"/>
      <c r="E28" s="43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4">
        <f>F24*F27</f>
        <v>414.11685661320183</v>
      </c>
      <c r="G29" s="104">
        <f t="shared" ref="G29:T29" si="7">G24*G27</f>
        <v>84.447358995633323</v>
      </c>
      <c r="H29" s="104">
        <f t="shared" si="7"/>
        <v>9.7439260379576904</v>
      </c>
      <c r="I29" s="104">
        <f t="shared" si="7"/>
        <v>34.103741132851916</v>
      </c>
      <c r="J29" s="104">
        <f t="shared" si="7"/>
        <v>35.727728805844862</v>
      </c>
      <c r="K29" s="104">
        <f t="shared" si="7"/>
        <v>3.2479753459858962</v>
      </c>
      <c r="L29" s="104">
        <f t="shared" si="7"/>
        <v>0</v>
      </c>
      <c r="M29" s="104">
        <f t="shared" si="7"/>
        <v>581.38758693147543</v>
      </c>
      <c r="N29" s="104">
        <f t="shared" si="7"/>
        <v>250.66953382565151</v>
      </c>
      <c r="O29" s="104">
        <f t="shared" si="7"/>
        <v>22.046659285151183</v>
      </c>
      <c r="P29" s="104">
        <f t="shared" si="7"/>
        <v>0</v>
      </c>
      <c r="Q29" s="104">
        <f t="shared" si="7"/>
        <v>22.046659285151183</v>
      </c>
      <c r="R29" s="176">
        <f>SUM(M29,N29,Q29)</f>
        <v>854.10378004227823</v>
      </c>
      <c r="S29" s="104">
        <f t="shared" si="7"/>
        <v>3839.1163008410708</v>
      </c>
      <c r="T29" s="104">
        <f t="shared" si="7"/>
        <v>0</v>
      </c>
      <c r="U29" s="105">
        <f>SUM(R29:T30)</f>
        <v>4693.2200808833495</v>
      </c>
    </row>
    <row r="30" spans="2:21" s="4" customFormat="1" ht="24" customHeight="1" x14ac:dyDescent="0.25">
      <c r="B30" s="85"/>
      <c r="C30" s="83"/>
      <c r="D30" s="91"/>
      <c r="E30" s="43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76"/>
      <c r="S30" s="104"/>
      <c r="T30" s="104"/>
      <c r="U30" s="105"/>
    </row>
    <row r="31" spans="2:21" s="4" customFormat="1" ht="24" customHeight="1" x14ac:dyDescent="0.25">
      <c r="B31" s="85">
        <v>12</v>
      </c>
      <c r="C31" s="81" t="s">
        <v>30</v>
      </c>
      <c r="D31" s="82"/>
      <c r="E31" s="114" t="s">
        <v>31</v>
      </c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8"/>
    </row>
    <row r="32" spans="2:21" s="4" customFormat="1" ht="24" customHeight="1" thickBot="1" x14ac:dyDescent="0.3">
      <c r="B32" s="111"/>
      <c r="C32" s="112"/>
      <c r="D32" s="113"/>
      <c r="E32" s="115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1"/>
    </row>
    <row r="33" spans="2:21" s="4" customFormat="1" ht="24" customHeight="1" x14ac:dyDescent="0.25">
      <c r="B33" s="106">
        <v>13</v>
      </c>
      <c r="C33" s="107" t="s">
        <v>32</v>
      </c>
      <c r="D33" s="108"/>
      <c r="E33" s="19" t="s">
        <v>46</v>
      </c>
      <c r="F33" s="10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109"/>
      <c r="T33" s="109"/>
      <c r="U33" s="110"/>
    </row>
    <row r="34" spans="2:21" s="4" customFormat="1" ht="24" customHeight="1" x14ac:dyDescent="0.25">
      <c r="B34" s="85"/>
      <c r="C34" s="83"/>
      <c r="D34" s="84"/>
      <c r="E34" s="13" t="s">
        <v>22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1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1"/>
    </row>
    <row r="36" spans="2:21" s="4" customFormat="1" ht="24" customHeight="1" thickBot="1" x14ac:dyDescent="0.3">
      <c r="B36" s="111"/>
      <c r="C36" s="112"/>
      <c r="D36" s="113"/>
      <c r="E36" s="21" t="s">
        <v>12</v>
      </c>
      <c r="F36" s="12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22"/>
      <c r="T36" s="122"/>
      <c r="U36" s="144"/>
    </row>
    <row r="37" spans="2:21" s="4" customFormat="1" ht="24" customHeight="1" x14ac:dyDescent="0.25">
      <c r="B37" s="106">
        <v>15</v>
      </c>
      <c r="C37" s="107" t="s">
        <v>34</v>
      </c>
      <c r="D37" s="108"/>
      <c r="E37" s="19" t="s">
        <v>48</v>
      </c>
      <c r="F37" s="123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/>
      <c r="U37" s="110"/>
    </row>
    <row r="38" spans="2:21" s="4" customFormat="1" ht="24" customHeight="1" x14ac:dyDescent="0.25">
      <c r="B38" s="85"/>
      <c r="C38" s="83"/>
      <c r="D38" s="84"/>
      <c r="E38" s="13" t="s">
        <v>22</v>
      </c>
      <c r="F38" s="126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8"/>
      <c r="U38" s="71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16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52"/>
      <c r="U39" s="71"/>
    </row>
    <row r="40" spans="2:21" s="4" customFormat="1" ht="24" customHeight="1" thickBot="1" x14ac:dyDescent="0.3">
      <c r="B40" s="111"/>
      <c r="C40" s="112"/>
      <c r="D40" s="113"/>
      <c r="E40" s="21" t="s">
        <v>36</v>
      </c>
      <c r="F40" s="119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53"/>
      <c r="U40" s="144"/>
    </row>
    <row r="41" spans="2:21" s="4" customFormat="1" ht="24" customHeight="1" x14ac:dyDescent="0.25">
      <c r="B41" s="145">
        <v>17</v>
      </c>
      <c r="C41" s="146" t="s">
        <v>37</v>
      </c>
      <c r="D41" s="147"/>
      <c r="E41" s="43" t="s">
        <v>50</v>
      </c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5"/>
      <c r="U41" s="148"/>
    </row>
    <row r="42" spans="2:21" s="4" customFormat="1" ht="24" customHeight="1" x14ac:dyDescent="0.25">
      <c r="B42" s="85"/>
      <c r="C42" s="83"/>
      <c r="D42" s="84"/>
      <c r="E42" s="13" t="s">
        <v>22</v>
      </c>
      <c r="F42" s="126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8"/>
      <c r="U42" s="71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52"/>
      <c r="U43" s="71"/>
    </row>
    <row r="44" spans="2:21" s="4" customFormat="1" ht="24" customHeight="1" thickBot="1" x14ac:dyDescent="0.3">
      <c r="B44" s="111"/>
      <c r="C44" s="112"/>
      <c r="D44" s="113"/>
      <c r="E44" s="21" t="s">
        <v>36</v>
      </c>
      <c r="F44" s="119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53"/>
      <c r="U44" s="144"/>
    </row>
    <row r="45" spans="2:21" s="4" customFormat="1" ht="15" customHeight="1" x14ac:dyDescent="0.25">
      <c r="B45" s="129" t="s">
        <v>5</v>
      </c>
      <c r="C45" s="130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9"/>
    </row>
    <row r="46" spans="2:21" s="4" customFormat="1" ht="48" customHeight="1" thickBot="1" x14ac:dyDescent="0.3"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3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T16" sqref="T16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58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1"/>
    </row>
    <row r="3" spans="2:21" s="3" customFormat="1" ht="24" customHeight="1" thickBot="1" x14ac:dyDescent="0.3">
      <c r="B3" s="134" t="s">
        <v>0</v>
      </c>
      <c r="C3" s="135"/>
      <c r="D3" s="140" t="s">
        <v>71</v>
      </c>
      <c r="E3" s="141"/>
      <c r="F3" s="154" t="s">
        <v>13</v>
      </c>
      <c r="G3" s="155"/>
      <c r="H3" s="155"/>
      <c r="I3" s="135"/>
      <c r="J3" s="162" t="s">
        <v>72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4"/>
    </row>
    <row r="4" spans="2:21" s="3" customFormat="1" ht="24" customHeight="1" x14ac:dyDescent="0.25">
      <c r="B4" s="5" t="s">
        <v>1</v>
      </c>
      <c r="C4" s="6"/>
      <c r="D4" s="142">
        <v>43878</v>
      </c>
      <c r="E4" s="143"/>
      <c r="F4" s="156" t="s">
        <v>14</v>
      </c>
      <c r="G4" s="157"/>
      <c r="H4" s="157"/>
      <c r="I4" s="158"/>
      <c r="J4" s="165" t="s">
        <v>75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</row>
    <row r="5" spans="2:21" s="3" customFormat="1" ht="24" customHeight="1" x14ac:dyDescent="0.25">
      <c r="B5" s="7" t="s">
        <v>2</v>
      </c>
      <c r="C5" s="8"/>
      <c r="D5" s="65" t="s">
        <v>79</v>
      </c>
      <c r="E5" s="66"/>
      <c r="F5" s="159" t="s">
        <v>15</v>
      </c>
      <c r="G5" s="160"/>
      <c r="H5" s="160"/>
      <c r="I5" s="161"/>
      <c r="J5" s="168" t="s">
        <v>78</v>
      </c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</row>
    <row r="6" spans="2:21" s="3" customFormat="1" ht="24" customHeight="1" thickBot="1" x14ac:dyDescent="0.3">
      <c r="B6" s="9" t="s">
        <v>3</v>
      </c>
      <c r="C6" s="10"/>
      <c r="D6" s="62" t="s">
        <v>64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U6" s="64"/>
    </row>
    <row r="7" spans="2:21" s="3" customFormat="1" ht="24" customHeight="1" thickBot="1" x14ac:dyDescent="0.3">
      <c r="B7" s="11" t="s">
        <v>4</v>
      </c>
      <c r="C7" s="12"/>
      <c r="D7" s="67"/>
      <c r="E7" s="68"/>
      <c r="F7" s="154" t="s">
        <v>16</v>
      </c>
      <c r="G7" s="155"/>
      <c r="H7" s="155"/>
      <c r="I7" s="135"/>
      <c r="J7" s="171">
        <v>43879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4"/>
    </row>
    <row r="8" spans="2:21" s="3" customFormat="1" ht="24" customHeight="1" x14ac:dyDescent="0.25">
      <c r="B8" s="44">
        <v>1</v>
      </c>
      <c r="C8" s="78" t="s">
        <v>6</v>
      </c>
      <c r="D8" s="79"/>
      <c r="E8" s="80"/>
      <c r="F8" s="93" t="s">
        <v>73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</row>
    <row r="9" spans="2:21" s="3" customFormat="1" ht="24" customHeight="1" x14ac:dyDescent="0.25">
      <c r="B9" s="42">
        <v>2</v>
      </c>
      <c r="C9" s="75" t="s">
        <v>7</v>
      </c>
      <c r="D9" s="77"/>
      <c r="E9" s="13" t="s">
        <v>39</v>
      </c>
      <c r="F9" s="96" t="s">
        <v>69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/>
    </row>
    <row r="10" spans="2:21" s="3" customFormat="1" ht="24" customHeight="1" x14ac:dyDescent="0.25">
      <c r="B10" s="42">
        <v>3</v>
      </c>
      <c r="C10" s="75" t="s">
        <v>8</v>
      </c>
      <c r="D10" s="76"/>
      <c r="E10" s="77"/>
      <c r="F10" s="96" t="s">
        <v>69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98"/>
    </row>
    <row r="11" spans="2:21" s="3" customFormat="1" ht="24" customHeight="1" thickBot="1" x14ac:dyDescent="0.3">
      <c r="B11" s="45">
        <v>4</v>
      </c>
      <c r="C11" s="72" t="s">
        <v>9</v>
      </c>
      <c r="D11" s="73"/>
      <c r="E11" s="74"/>
      <c r="F11" s="99" t="s">
        <v>74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101"/>
    </row>
    <row r="12" spans="2:21" s="3" customFormat="1" ht="18" customHeight="1" x14ac:dyDescent="0.25">
      <c r="B12" s="136"/>
      <c r="C12" s="124"/>
      <c r="D12" s="124"/>
      <c r="E12" s="125"/>
      <c r="F12" s="149" t="s">
        <v>19</v>
      </c>
      <c r="G12" s="150"/>
      <c r="H12" s="150"/>
      <c r="I12" s="150"/>
      <c r="J12" s="150"/>
      <c r="K12" s="150"/>
      <c r="L12" s="151"/>
      <c r="M12" s="50" t="s">
        <v>19</v>
      </c>
      <c r="N12" s="19" t="s">
        <v>21</v>
      </c>
      <c r="O12" s="149" t="s">
        <v>20</v>
      </c>
      <c r="P12" s="151"/>
      <c r="Q12" s="49" t="s">
        <v>20</v>
      </c>
      <c r="R12" s="48" t="s">
        <v>61</v>
      </c>
      <c r="S12" s="86" t="s">
        <v>17</v>
      </c>
      <c r="T12" s="86" t="s">
        <v>18</v>
      </c>
      <c r="U12" s="88" t="s">
        <v>70</v>
      </c>
    </row>
    <row r="13" spans="2:21" s="3" customFormat="1" ht="18" customHeight="1" x14ac:dyDescent="0.25">
      <c r="B13" s="137"/>
      <c r="C13" s="127"/>
      <c r="D13" s="127"/>
      <c r="E13" s="128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87"/>
      <c r="T13" s="87"/>
      <c r="U13" s="89"/>
    </row>
    <row r="14" spans="2:21" s="4" customFormat="1" ht="24" customHeight="1" x14ac:dyDescent="0.25">
      <c r="B14" s="85">
        <v>5</v>
      </c>
      <c r="C14" s="81" t="s">
        <v>10</v>
      </c>
      <c r="D14" s="82"/>
      <c r="E14" s="15" t="s">
        <v>40</v>
      </c>
      <c r="F14" s="69">
        <v>317</v>
      </c>
      <c r="G14" s="69">
        <v>108</v>
      </c>
      <c r="H14" s="69">
        <v>9</v>
      </c>
      <c r="I14" s="69">
        <v>36</v>
      </c>
      <c r="J14" s="69">
        <v>28</v>
      </c>
      <c r="K14" s="69">
        <v>0</v>
      </c>
      <c r="L14" s="69">
        <v>0</v>
      </c>
      <c r="M14" s="69">
        <f>SUM(F14:L15)</f>
        <v>498</v>
      </c>
      <c r="N14" s="69">
        <v>158</v>
      </c>
      <c r="O14" s="69">
        <v>13</v>
      </c>
      <c r="P14" s="69">
        <v>0</v>
      </c>
      <c r="Q14" s="69">
        <f>SUM(O14:P15)</f>
        <v>13</v>
      </c>
      <c r="R14" s="69">
        <f>SUM(M14,N14,Q14)</f>
        <v>669</v>
      </c>
      <c r="S14" s="70">
        <v>2426</v>
      </c>
      <c r="T14" s="69">
        <v>3</v>
      </c>
      <c r="U14" s="71">
        <f>SUM(R14:T15)</f>
        <v>3098</v>
      </c>
    </row>
    <row r="15" spans="2:21" s="4" customFormat="1" ht="24" customHeight="1" x14ac:dyDescent="0.25">
      <c r="B15" s="85"/>
      <c r="C15" s="83"/>
      <c r="D15" s="84"/>
      <c r="E15" s="43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9"/>
      <c r="U15" s="71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85">
        <v>6</v>
      </c>
      <c r="C17" s="81" t="s">
        <v>11</v>
      </c>
      <c r="D17" s="90"/>
      <c r="E17" s="16" t="s">
        <v>41</v>
      </c>
      <c r="F17" s="172">
        <f t="shared" ref="F17:Q17" si="2">100/F16</f>
        <v>1.7146776406035664</v>
      </c>
      <c r="G17" s="172">
        <f t="shared" si="2"/>
        <v>1.7146776406035664</v>
      </c>
      <c r="H17" s="172">
        <f t="shared" si="2"/>
        <v>1.7146776406035664</v>
      </c>
      <c r="I17" s="172">
        <f t="shared" si="2"/>
        <v>1.7146776406035664</v>
      </c>
      <c r="J17" s="172">
        <f t="shared" si="2"/>
        <v>1.7146776406035664</v>
      </c>
      <c r="K17" s="172">
        <f t="shared" si="2"/>
        <v>1.7146776406035664</v>
      </c>
      <c r="L17" s="172">
        <f t="shared" si="2"/>
        <v>1.7146776406035664</v>
      </c>
      <c r="M17" s="172">
        <f t="shared" si="2"/>
        <v>1.7146776406035664</v>
      </c>
      <c r="N17" s="172">
        <f t="shared" si="2"/>
        <v>1.8615040953090094</v>
      </c>
      <c r="O17" s="172">
        <f t="shared" si="2"/>
        <v>1.8964536317087046</v>
      </c>
      <c r="P17" s="172">
        <f t="shared" si="2"/>
        <v>1.8964536317087046</v>
      </c>
      <c r="Q17" s="172">
        <f t="shared" si="2"/>
        <v>1.8964536317087046</v>
      </c>
      <c r="R17" s="172"/>
      <c r="S17" s="172">
        <f>100/S16</f>
        <v>1.7882689556509299</v>
      </c>
      <c r="T17" s="172">
        <f>100/T16</f>
        <v>1.8162005085361426</v>
      </c>
      <c r="U17" s="102"/>
    </row>
    <row r="18" spans="2:21" s="4" customFormat="1" ht="24" customHeight="1" x14ac:dyDescent="0.25">
      <c r="B18" s="85"/>
      <c r="C18" s="83"/>
      <c r="D18" s="91"/>
      <c r="E18" s="46" t="s">
        <v>22</v>
      </c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02"/>
    </row>
    <row r="19" spans="2:21" s="4" customFormat="1" ht="24" customHeight="1" x14ac:dyDescent="0.25">
      <c r="B19" s="85">
        <v>7</v>
      </c>
      <c r="C19" s="81" t="s">
        <v>23</v>
      </c>
      <c r="D19" s="90"/>
      <c r="E19" s="15" t="s">
        <v>42</v>
      </c>
      <c r="F19" s="173">
        <f t="shared" ref="F19:Q19" si="3">F14*F17</f>
        <v>543.55281207133055</v>
      </c>
      <c r="G19" s="173">
        <f t="shared" si="3"/>
        <v>185.18518518518516</v>
      </c>
      <c r="H19" s="173">
        <f t="shared" si="3"/>
        <v>15.432098765432098</v>
      </c>
      <c r="I19" s="173">
        <f t="shared" si="3"/>
        <v>61.728395061728392</v>
      </c>
      <c r="J19" s="173">
        <f t="shared" si="3"/>
        <v>48.010973936899859</v>
      </c>
      <c r="K19" s="173">
        <f t="shared" si="3"/>
        <v>0</v>
      </c>
      <c r="L19" s="173">
        <f t="shared" si="3"/>
        <v>0</v>
      </c>
      <c r="M19" s="173">
        <f t="shared" si="3"/>
        <v>853.90946502057602</v>
      </c>
      <c r="N19" s="173">
        <f t="shared" si="3"/>
        <v>294.11764705882348</v>
      </c>
      <c r="O19" s="173">
        <f t="shared" si="3"/>
        <v>24.65389721221316</v>
      </c>
      <c r="P19" s="173">
        <f t="shared" si="3"/>
        <v>0</v>
      </c>
      <c r="Q19" s="173">
        <f t="shared" si="3"/>
        <v>24.65389721221316</v>
      </c>
      <c r="R19" s="173">
        <f>SUM(M19,N19,Q19)</f>
        <v>1172.6810092916128</v>
      </c>
      <c r="S19" s="173">
        <f>S14*S17</f>
        <v>4338.3404864091563</v>
      </c>
      <c r="T19" s="173">
        <f>T14*T17</f>
        <v>5.4486015256084279</v>
      </c>
      <c r="U19" s="92">
        <f>SUM(R19:T20)</f>
        <v>5516.4700972263781</v>
      </c>
    </row>
    <row r="20" spans="2:21" s="4" customFormat="1" ht="24" customHeight="1" x14ac:dyDescent="0.25">
      <c r="B20" s="85"/>
      <c r="C20" s="83"/>
      <c r="D20" s="91"/>
      <c r="E20" s="43" t="s">
        <v>24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92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126.7</v>
      </c>
      <c r="G21" s="51">
        <v>126.7</v>
      </c>
      <c r="H21" s="51">
        <v>126.7</v>
      </c>
      <c r="I21" s="51">
        <v>126.7</v>
      </c>
      <c r="J21" s="51">
        <v>126.7</v>
      </c>
      <c r="K21" s="51">
        <v>126.7</v>
      </c>
      <c r="L21" s="51">
        <v>126.7</v>
      </c>
      <c r="M21" s="51">
        <v>126.7</v>
      </c>
      <c r="N21" s="51">
        <v>136.80000000000001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32"/>
    </row>
    <row r="22" spans="2:21" s="4" customFormat="1" ht="24" customHeight="1" x14ac:dyDescent="0.25">
      <c r="B22" s="85">
        <v>8</v>
      </c>
      <c r="C22" s="81" t="s">
        <v>25</v>
      </c>
      <c r="D22" s="90"/>
      <c r="E22" s="16" t="s">
        <v>43</v>
      </c>
      <c r="F22" s="174">
        <f>100/F21</f>
        <v>0.78926598263614833</v>
      </c>
      <c r="G22" s="174">
        <f>100/G21</f>
        <v>0.78926598263614833</v>
      </c>
      <c r="H22" s="174">
        <f t="shared" ref="H22:T22" si="4">100/H21</f>
        <v>0.78926598263614833</v>
      </c>
      <c r="I22" s="174">
        <f t="shared" si="4"/>
        <v>0.78926598263614833</v>
      </c>
      <c r="J22" s="174">
        <f t="shared" si="4"/>
        <v>0.78926598263614833</v>
      </c>
      <c r="K22" s="174">
        <f t="shared" si="4"/>
        <v>0.78926598263614833</v>
      </c>
      <c r="L22" s="174">
        <f t="shared" si="4"/>
        <v>0.78926598263614833</v>
      </c>
      <c r="M22" s="174">
        <f t="shared" si="4"/>
        <v>0.78926598263614833</v>
      </c>
      <c r="N22" s="174">
        <f t="shared" si="4"/>
        <v>0.73099415204678353</v>
      </c>
      <c r="O22" s="174">
        <f t="shared" si="4"/>
        <v>0.8539709649871905</v>
      </c>
      <c r="P22" s="174">
        <f t="shared" si="4"/>
        <v>0.8539709649871905</v>
      </c>
      <c r="Q22" s="174">
        <f t="shared" si="4"/>
        <v>0.8539709649871905</v>
      </c>
      <c r="R22" s="174"/>
      <c r="S22" s="174">
        <f t="shared" si="4"/>
        <v>0.93984962406015038</v>
      </c>
      <c r="T22" s="174">
        <f t="shared" si="4"/>
        <v>0.95877277085330781</v>
      </c>
      <c r="U22" s="54"/>
    </row>
    <row r="23" spans="2:21" s="4" customFormat="1" ht="24" customHeight="1" x14ac:dyDescent="0.25">
      <c r="B23" s="85"/>
      <c r="C23" s="83"/>
      <c r="D23" s="91"/>
      <c r="E23" s="43" t="s">
        <v>22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54"/>
    </row>
    <row r="24" spans="2:21" s="4" customFormat="1" ht="24" customHeight="1" x14ac:dyDescent="0.25">
      <c r="B24" s="85">
        <v>9</v>
      </c>
      <c r="C24" s="81" t="s">
        <v>26</v>
      </c>
      <c r="D24" s="90"/>
      <c r="E24" s="15" t="s">
        <v>44</v>
      </c>
      <c r="F24" s="175">
        <f>F19*F22</f>
        <v>429.00774433412039</v>
      </c>
      <c r="G24" s="175">
        <f>G19*G22</f>
        <v>146.16036715484228</v>
      </c>
      <c r="H24" s="175">
        <f t="shared" ref="H24:T24" si="5">H19*H22</f>
        <v>12.180030596236856</v>
      </c>
      <c r="I24" s="175">
        <f t="shared" si="5"/>
        <v>48.720122384947423</v>
      </c>
      <c r="J24" s="175">
        <f t="shared" si="5"/>
        <v>37.893428521625772</v>
      </c>
      <c r="K24" s="175">
        <f t="shared" si="5"/>
        <v>0</v>
      </c>
      <c r="L24" s="175">
        <f t="shared" si="5"/>
        <v>0</v>
      </c>
      <c r="M24" s="175">
        <f t="shared" si="5"/>
        <v>673.96169299177268</v>
      </c>
      <c r="N24" s="175">
        <f t="shared" si="5"/>
        <v>214.99828001375982</v>
      </c>
      <c r="O24" s="175">
        <f t="shared" si="5"/>
        <v>21.053712393008677</v>
      </c>
      <c r="P24" s="175">
        <f t="shared" si="5"/>
        <v>0</v>
      </c>
      <c r="Q24" s="175">
        <f t="shared" si="5"/>
        <v>21.053712393008677</v>
      </c>
      <c r="R24" s="175">
        <f>SUM(M24,N24,Q24)</f>
        <v>910.01368539854116</v>
      </c>
      <c r="S24" s="175">
        <f t="shared" si="5"/>
        <v>4077.3876751965754</v>
      </c>
      <c r="T24" s="175">
        <f t="shared" si="5"/>
        <v>5.2239707819831525</v>
      </c>
      <c r="U24" s="103">
        <f>SUM(R24:T25)</f>
        <v>4992.6253313771003</v>
      </c>
    </row>
    <row r="25" spans="2:21" s="4" customFormat="1" ht="24" customHeight="1" x14ac:dyDescent="0.25">
      <c r="B25" s="85"/>
      <c r="C25" s="83"/>
      <c r="D25" s="91"/>
      <c r="E25" s="43" t="s">
        <v>24</v>
      </c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03"/>
    </row>
    <row r="26" spans="2:21" s="4" customFormat="1" ht="24" customHeight="1" x14ac:dyDescent="0.25">
      <c r="B26" s="42"/>
      <c r="C26" s="47"/>
      <c r="D26" s="27"/>
      <c r="E26" s="46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91.2</v>
      </c>
      <c r="T26" s="52">
        <v>23.7</v>
      </c>
      <c r="U26" s="31"/>
    </row>
    <row r="27" spans="2:21" s="4" customFormat="1" ht="24" customHeight="1" x14ac:dyDescent="0.25">
      <c r="B27" s="85">
        <v>10</v>
      </c>
      <c r="C27" s="81" t="s">
        <v>27</v>
      </c>
      <c r="D27" s="90"/>
      <c r="E27" s="15" t="s">
        <v>45</v>
      </c>
      <c r="F27" s="57">
        <f>100/F26</f>
        <v>1.1848341232227488</v>
      </c>
      <c r="G27" s="57">
        <f t="shared" ref="G27:T27" si="6">100/G26</f>
        <v>1.1848341232227488</v>
      </c>
      <c r="H27" s="57">
        <f t="shared" si="6"/>
        <v>1.1848341232227488</v>
      </c>
      <c r="I27" s="57">
        <f t="shared" si="6"/>
        <v>1.1848341232227488</v>
      </c>
      <c r="J27" s="57">
        <f t="shared" si="6"/>
        <v>1.1848341232227488</v>
      </c>
      <c r="K27" s="57">
        <f t="shared" si="6"/>
        <v>1.1848341232227488</v>
      </c>
      <c r="L27" s="57">
        <f t="shared" si="6"/>
        <v>1.1848341232227488</v>
      </c>
      <c r="M27" s="57">
        <f t="shared" si="6"/>
        <v>1.1848341232227488</v>
      </c>
      <c r="N27" s="57">
        <f t="shared" si="6"/>
        <v>1.0729613733905579</v>
      </c>
      <c r="O27" s="57">
        <f t="shared" si="6"/>
        <v>1.1312217194570136</v>
      </c>
      <c r="P27" s="57">
        <f t="shared" si="6"/>
        <v>1.1312217194570136</v>
      </c>
      <c r="Q27" s="57">
        <f t="shared" si="6"/>
        <v>1.1312217194570136</v>
      </c>
      <c r="R27" s="57"/>
      <c r="S27" s="57">
        <f t="shared" si="6"/>
        <v>1.0964912280701753</v>
      </c>
      <c r="T27" s="57">
        <f t="shared" si="6"/>
        <v>4.2194092827004219</v>
      </c>
      <c r="U27" s="54"/>
    </row>
    <row r="28" spans="2:21" s="4" customFormat="1" ht="24" customHeight="1" x14ac:dyDescent="0.25">
      <c r="B28" s="85"/>
      <c r="C28" s="83"/>
      <c r="D28" s="91"/>
      <c r="E28" s="43" t="s">
        <v>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4"/>
    </row>
    <row r="29" spans="2:21" s="4" customFormat="1" ht="24" customHeight="1" x14ac:dyDescent="0.25">
      <c r="B29" s="85">
        <v>11</v>
      </c>
      <c r="C29" s="81" t="s">
        <v>28</v>
      </c>
      <c r="D29" s="90"/>
      <c r="E29" s="15" t="s">
        <v>29</v>
      </c>
      <c r="F29" s="104">
        <f>F24*F27</f>
        <v>508.30301461388672</v>
      </c>
      <c r="G29" s="104">
        <f t="shared" ref="G29:T29" si="7">G24*G27</f>
        <v>173.17579046782259</v>
      </c>
      <c r="H29" s="104">
        <f t="shared" si="7"/>
        <v>14.43131587231855</v>
      </c>
      <c r="I29" s="104">
        <f t="shared" si="7"/>
        <v>57.725263489274198</v>
      </c>
      <c r="J29" s="104">
        <f t="shared" si="7"/>
        <v>44.897427158324376</v>
      </c>
      <c r="K29" s="104">
        <f t="shared" si="7"/>
        <v>0</v>
      </c>
      <c r="L29" s="104">
        <f t="shared" si="7"/>
        <v>0</v>
      </c>
      <c r="M29" s="104">
        <f t="shared" si="7"/>
        <v>798.53281160162646</v>
      </c>
      <c r="N29" s="104">
        <f t="shared" si="7"/>
        <v>230.68484980017146</v>
      </c>
      <c r="O29" s="104">
        <f t="shared" si="7"/>
        <v>23.816416734172712</v>
      </c>
      <c r="P29" s="104">
        <f t="shared" si="7"/>
        <v>0</v>
      </c>
      <c r="Q29" s="104">
        <f t="shared" si="7"/>
        <v>23.816416734172712</v>
      </c>
      <c r="R29" s="176">
        <f>SUM(M29,N29,Q29)</f>
        <v>1053.0340781359705</v>
      </c>
      <c r="S29" s="104">
        <f t="shared" si="7"/>
        <v>4470.8198192944901</v>
      </c>
      <c r="T29" s="104">
        <f t="shared" si="7"/>
        <v>22.042070810055495</v>
      </c>
      <c r="U29" s="105">
        <f>SUM(R29:T30)</f>
        <v>5545.8959682405166</v>
      </c>
    </row>
    <row r="30" spans="2:21" s="4" customFormat="1" ht="24" customHeight="1" x14ac:dyDescent="0.25">
      <c r="B30" s="85"/>
      <c r="C30" s="83"/>
      <c r="D30" s="91"/>
      <c r="E30" s="43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76"/>
      <c r="S30" s="104"/>
      <c r="T30" s="104"/>
      <c r="U30" s="105"/>
    </row>
    <row r="31" spans="2:21" s="4" customFormat="1" ht="24" customHeight="1" x14ac:dyDescent="0.25">
      <c r="B31" s="85">
        <v>12</v>
      </c>
      <c r="C31" s="81" t="s">
        <v>30</v>
      </c>
      <c r="D31" s="82"/>
      <c r="E31" s="114" t="s">
        <v>31</v>
      </c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8"/>
    </row>
    <row r="32" spans="2:21" s="4" customFormat="1" ht="24" customHeight="1" thickBot="1" x14ac:dyDescent="0.3">
      <c r="B32" s="111"/>
      <c r="C32" s="112"/>
      <c r="D32" s="113"/>
      <c r="E32" s="115"/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1"/>
    </row>
    <row r="33" spans="2:21" s="4" customFormat="1" ht="24" customHeight="1" x14ac:dyDescent="0.25">
      <c r="B33" s="106">
        <v>13</v>
      </c>
      <c r="C33" s="107" t="s">
        <v>32</v>
      </c>
      <c r="D33" s="108"/>
      <c r="E33" s="19" t="s">
        <v>46</v>
      </c>
      <c r="F33" s="10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109"/>
      <c r="T33" s="109"/>
      <c r="U33" s="110"/>
    </row>
    <row r="34" spans="2:21" s="4" customFormat="1" ht="24" customHeight="1" x14ac:dyDescent="0.25">
      <c r="B34" s="85"/>
      <c r="C34" s="83"/>
      <c r="D34" s="84"/>
      <c r="E34" s="13" t="s">
        <v>22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1"/>
    </row>
    <row r="35" spans="2:21" s="4" customFormat="1" ht="24" customHeight="1" x14ac:dyDescent="0.25">
      <c r="B35" s="85">
        <v>14</v>
      </c>
      <c r="C35" s="81" t="s">
        <v>33</v>
      </c>
      <c r="D35" s="82"/>
      <c r="E35" s="13" t="s">
        <v>47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1"/>
    </row>
    <row r="36" spans="2:21" s="4" customFormat="1" ht="24" customHeight="1" thickBot="1" x14ac:dyDescent="0.3">
      <c r="B36" s="111"/>
      <c r="C36" s="112"/>
      <c r="D36" s="113"/>
      <c r="E36" s="21" t="s">
        <v>12</v>
      </c>
      <c r="F36" s="12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22"/>
      <c r="T36" s="122"/>
      <c r="U36" s="144"/>
    </row>
    <row r="37" spans="2:21" s="4" customFormat="1" ht="24" customHeight="1" x14ac:dyDescent="0.25">
      <c r="B37" s="106">
        <v>15</v>
      </c>
      <c r="C37" s="107" t="s">
        <v>34</v>
      </c>
      <c r="D37" s="108"/>
      <c r="E37" s="19" t="s">
        <v>48</v>
      </c>
      <c r="F37" s="123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/>
      <c r="U37" s="110"/>
    </row>
    <row r="38" spans="2:21" s="4" customFormat="1" ht="24" customHeight="1" x14ac:dyDescent="0.25">
      <c r="B38" s="85"/>
      <c r="C38" s="83"/>
      <c r="D38" s="84"/>
      <c r="E38" s="13" t="s">
        <v>22</v>
      </c>
      <c r="F38" s="126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8"/>
      <c r="U38" s="71"/>
    </row>
    <row r="39" spans="2:21" s="4" customFormat="1" ht="24" customHeight="1" x14ac:dyDescent="0.25">
      <c r="B39" s="85">
        <v>16</v>
      </c>
      <c r="C39" s="81" t="s">
        <v>35</v>
      </c>
      <c r="D39" s="82"/>
      <c r="E39" s="13" t="s">
        <v>49</v>
      </c>
      <c r="F39" s="116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52"/>
      <c r="U39" s="71"/>
    </row>
    <row r="40" spans="2:21" s="4" customFormat="1" ht="24" customHeight="1" thickBot="1" x14ac:dyDescent="0.3">
      <c r="B40" s="111"/>
      <c r="C40" s="112"/>
      <c r="D40" s="113"/>
      <c r="E40" s="21" t="s">
        <v>36</v>
      </c>
      <c r="F40" s="119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53"/>
      <c r="U40" s="144"/>
    </row>
    <row r="41" spans="2:21" s="4" customFormat="1" ht="24" customHeight="1" x14ac:dyDescent="0.25">
      <c r="B41" s="145">
        <v>17</v>
      </c>
      <c r="C41" s="146" t="s">
        <v>37</v>
      </c>
      <c r="D41" s="147"/>
      <c r="E41" s="43" t="s">
        <v>50</v>
      </c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5"/>
      <c r="U41" s="148"/>
    </row>
    <row r="42" spans="2:21" s="4" customFormat="1" ht="24" customHeight="1" x14ac:dyDescent="0.25">
      <c r="B42" s="85"/>
      <c r="C42" s="83"/>
      <c r="D42" s="84"/>
      <c r="E42" s="13" t="s">
        <v>22</v>
      </c>
      <c r="F42" s="126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8"/>
      <c r="U42" s="71"/>
    </row>
    <row r="43" spans="2:21" s="4" customFormat="1" ht="24" customHeight="1" x14ac:dyDescent="0.25">
      <c r="B43" s="85">
        <v>18</v>
      </c>
      <c r="C43" s="81" t="s">
        <v>38</v>
      </c>
      <c r="D43" s="82"/>
      <c r="E43" s="13" t="s">
        <v>51</v>
      </c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52"/>
      <c r="U43" s="71"/>
    </row>
    <row r="44" spans="2:21" s="4" customFormat="1" ht="24" customHeight="1" thickBot="1" x14ac:dyDescent="0.3">
      <c r="B44" s="111"/>
      <c r="C44" s="112"/>
      <c r="D44" s="113"/>
      <c r="E44" s="21" t="s">
        <v>36</v>
      </c>
      <c r="F44" s="119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53"/>
      <c r="U44" s="144"/>
    </row>
    <row r="45" spans="2:21" s="4" customFormat="1" ht="15" customHeight="1" x14ac:dyDescent="0.25">
      <c r="B45" s="129" t="s">
        <v>5</v>
      </c>
      <c r="C45" s="130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9"/>
    </row>
    <row r="46" spans="2:21" s="4" customFormat="1" ht="48" customHeight="1" thickBot="1" x14ac:dyDescent="0.3"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3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2020-02-12T08:45:01Z</cp:lastPrinted>
  <dcterms:created xsi:type="dcterms:W3CDTF">2019-09-10T08:33:34Z</dcterms:created>
  <dcterms:modified xsi:type="dcterms:W3CDTF">2020-02-18T10:12:26Z</dcterms:modified>
</cp:coreProperties>
</file>