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4" l="1"/>
  <c r="S16" i="4"/>
  <c r="Q16" i="4"/>
  <c r="P16" i="4"/>
  <c r="O16" i="4"/>
  <c r="N16" i="4"/>
  <c r="M16" i="4"/>
  <c r="L16" i="4"/>
  <c r="K16" i="4"/>
  <c r="J16" i="4"/>
  <c r="I16" i="4"/>
  <c r="H16" i="4"/>
  <c r="G16" i="4"/>
  <c r="F16" i="4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T16" i="2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I19" i="3" s="1"/>
  <c r="I24" i="3" s="1"/>
  <c r="I29" i="3" s="1"/>
  <c r="H17" i="3"/>
  <c r="H19" i="3" s="1"/>
  <c r="H24" i="3" s="1"/>
  <c r="H29" i="3" s="1"/>
  <c r="G17" i="3"/>
  <c r="G19" i="3" s="1"/>
  <c r="G24" i="3" s="1"/>
  <c r="G29" i="3" s="1"/>
  <c r="F17" i="3"/>
  <c r="F19" i="3" s="1"/>
  <c r="F24" i="3" s="1"/>
  <c r="F29" i="3" s="1"/>
  <c r="Q14" i="3"/>
  <c r="Q19" i="3" s="1"/>
  <c r="Q24" i="3" s="1"/>
  <c r="Q29" i="3" s="1"/>
  <c r="M14" i="3"/>
  <c r="R14" i="4" l="1"/>
  <c r="U14" i="4" s="1"/>
  <c r="R14" i="3"/>
  <c r="U14" i="3" s="1"/>
  <c r="M19" i="4"/>
  <c r="M24" i="4" s="1"/>
  <c r="M19" i="3"/>
  <c r="R19" i="3" s="1"/>
  <c r="U19" i="3" s="1"/>
  <c r="R19" i="4"/>
  <c r="U19" i="4" s="1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T19" i="2" s="1"/>
  <c r="T24" i="2" s="1"/>
  <c r="T29" i="2" s="1"/>
  <c r="S17" i="2"/>
  <c r="S19" i="2" s="1"/>
  <c r="S24" i="2" s="1"/>
  <c r="S29" i="2" s="1"/>
  <c r="Q17" i="2"/>
  <c r="P17" i="2"/>
  <c r="P19" i="2" s="1"/>
  <c r="P24" i="2" s="1"/>
  <c r="P29" i="2" s="1"/>
  <c r="O17" i="2"/>
  <c r="O19" i="2" s="1"/>
  <c r="O24" i="2" s="1"/>
  <c r="O29" i="2" s="1"/>
  <c r="N17" i="2"/>
  <c r="N19" i="2" s="1"/>
  <c r="N24" i="2" s="1"/>
  <c r="N29" i="2" s="1"/>
  <c r="M17" i="2"/>
  <c r="L17" i="2"/>
  <c r="L19" i="2" s="1"/>
  <c r="L24" i="2" s="1"/>
  <c r="L29" i="2" s="1"/>
  <c r="K17" i="2"/>
  <c r="K19" i="2" s="1"/>
  <c r="K24" i="2" s="1"/>
  <c r="K29" i="2" s="1"/>
  <c r="J17" i="2"/>
  <c r="J19" i="2" s="1"/>
  <c r="J24" i="2" s="1"/>
  <c r="J29" i="2" s="1"/>
  <c r="I17" i="2"/>
  <c r="I19" i="2" s="1"/>
  <c r="I24" i="2" s="1"/>
  <c r="I29" i="2" s="1"/>
  <c r="H17" i="2"/>
  <c r="H19" i="2" s="1"/>
  <c r="H24" i="2" s="1"/>
  <c r="H29" i="2" s="1"/>
  <c r="G17" i="2"/>
  <c r="G19" i="2" s="1"/>
  <c r="G24" i="2" s="1"/>
  <c r="G29" i="2" s="1"/>
  <c r="F17" i="2"/>
  <c r="F19" i="2" s="1"/>
  <c r="F24" i="2" s="1"/>
  <c r="F29" i="2" s="1"/>
  <c r="Q14" i="2"/>
  <c r="Q19" i="2" s="1"/>
  <c r="Q24" i="2" s="1"/>
  <c r="Q29" i="2" s="1"/>
  <c r="M14" i="2"/>
  <c r="M19" i="2" s="1"/>
  <c r="M24" i="3" l="1"/>
  <c r="R24" i="3" s="1"/>
  <c r="U24" i="3" s="1"/>
  <c r="R24" i="4"/>
  <c r="U24" i="4" s="1"/>
  <c r="M29" i="4"/>
  <c r="R29" i="4" s="1"/>
  <c r="U29" i="4" s="1"/>
  <c r="M24" i="2"/>
  <c r="R19" i="2"/>
  <c r="U19" i="2" s="1"/>
  <c r="R14" i="2"/>
  <c r="U14" i="2" s="1"/>
  <c r="M29" i="3" l="1"/>
  <c r="R29" i="3" s="1"/>
  <c r="U29" i="3" s="1"/>
  <c r="M29" i="2"/>
  <c r="R29" i="2" s="1"/>
  <c r="U29" i="2" s="1"/>
  <c r="R24" i="2"/>
  <c r="U24" i="2" s="1"/>
  <c r="Q27" i="1" l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<sst xmlns="http://schemas.openxmlformats.org/spreadsheetml/2006/main" count="368" uniqueCount="81">
  <si>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</si>
  <si>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</si>
  <si>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</si>
  <si>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</si>
  <si>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</si>
  <si>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</si>
  <si>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</si>
  <si>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</si>
  <si>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</si>
  <si>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</si>
  <si>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</si>
  <si>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</si>
  <si>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</si>
  <si>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</si>
  <si>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</si>
  <si>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</si>
  <si>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</si>
  <si>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</si>
  <si>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</si>
  <si>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</si>
  <si>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</si>
  <si>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</si>
  <si>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</si>
  <si>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</si>
  <si>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</si>
  <si>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</si>
  <si>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</si>
  <si>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</si>
  <si>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</si>
  <si>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</si>
  <si>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</si>
  <si>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</si>
  <si>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</si>
  <si>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</si>
  <si>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</si>
  <si>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</si>
  <si>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</si>
  <si>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</si>
  <si>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</si>
  <si>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</si>
  <si>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</si>
  <si>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</si>
  <si>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</si>
  <si>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</si>
  <si>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</si>
  <si>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</si>
  <si>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</si>
  <si>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</si>
  <si>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</si>
  <si>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</si>
  <si>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</si>
  <si>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</si>
  <si>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</si>
  <si>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</si>
  <si>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</si>
  <si>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</si>
  <si>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</si>
  <si>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</si>
  <si>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</si>
  <si>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</si>
  <si>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</si>
  <si>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</si>
  <si>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</si>
  <si>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</si>
  <si>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</si>
  <si>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</si>
  <si>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</si>
  <si>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</si>
  <si>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</si>
  <si>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</si>
  <si>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</si>
  <si>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Silnice II. Třídy</t>
  </si>
  <si>
    <t>II-S</t>
  </si>
  <si>
    <t>III/1399</t>
  </si>
  <si>
    <t>2-1690</t>
  </si>
  <si>
    <t>Smíšený (odhad)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</si>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</sst>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58" t="s">
        <v>77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1"/>
    </row>
    <row r="3" spans="2:21" s="3" customFormat="1" ht="24" customHeight="1" thickBot="1" x14ac:dyDescent="0.3">
      <c r="B3" s="139" t="s">
        <v>0</v>
      </c>
      <c r="C3" s="140"/>
      <c r="D3" s="145" t="s">
        <v>73</v>
      </c>
      <c r="E3" s="146"/>
      <c r="F3" s="159" t="s">
        <v>13</v>
      </c>
      <c r="G3" s="160"/>
      <c r="H3" s="160"/>
      <c r="I3" s="140"/>
      <c r="J3" s="167" t="s">
        <v>74</v>
      </c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9"/>
    </row>
    <row r="4" spans="2:21" s="3" customFormat="1" ht="24" customHeight="1" x14ac:dyDescent="0.25">
      <c r="B4" s="5" t="s">
        <v>1</v>
      </c>
      <c r="C4" s="6"/>
      <c r="D4" s="147">
        <v>43840</v>
      </c>
      <c r="E4" s="148"/>
      <c r="F4" s="161" t="s">
        <v>14</v>
      </c>
      <c r="G4" s="162"/>
      <c r="H4" s="162"/>
      <c r="I4" s="163"/>
      <c r="J4" s="170" t="s">
        <v>63</v>
      </c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2"/>
    </row>
    <row r="5" spans="2:21" s="3" customFormat="1" ht="24" customHeight="1" x14ac:dyDescent="0.25">
      <c r="B5" s="7" t="s">
        <v>2</v>
      </c>
      <c r="C5" s="8"/>
      <c r="D5" s="65" t="s">
        <v>78</v>
      </c>
      <c r="E5" s="66"/>
      <c r="F5" s="164" t="s">
        <v>15</v>
      </c>
      <c r="G5" s="165"/>
      <c r="H5" s="165"/>
      <c r="I5" s="166"/>
      <c r="J5" s="173" t="s">
        <v>79</v>
      </c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5"/>
    </row>
    <row r="6" spans="2:21" s="3" customFormat="1" ht="24" customHeight="1" thickBot="1" x14ac:dyDescent="0.3">
      <c r="B6" s="9" t="s">
        <v>3</v>
      </c>
      <c r="C6" s="10"/>
      <c r="D6" s="62" t="s">
        <v>64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64"/>
    </row>
    <row r="7" spans="2:21" s="3" customFormat="1" ht="24" customHeight="1" thickBot="1" x14ac:dyDescent="0.3">
      <c r="B7" s="11" t="s">
        <v>4</v>
      </c>
      <c r="C7" s="12"/>
      <c r="D7" s="67"/>
      <c r="E7" s="68"/>
      <c r="F7" s="159" t="s">
        <v>16</v>
      </c>
      <c r="G7" s="160"/>
      <c r="H7" s="160"/>
      <c r="I7" s="140"/>
      <c r="J7" s="176">
        <v>43844</v>
      </c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9"/>
    </row>
    <row r="8" spans="2:21" s="3" customFormat="1" ht="24" customHeight="1" x14ac:dyDescent="0.25">
      <c r="B8" s="18">
        <v>1</v>
      </c>
      <c r="C8" s="78" t="s">
        <v>6</v>
      </c>
      <c r="D8" s="79"/>
      <c r="E8" s="80"/>
      <c r="F8" s="93" t="s">
        <v>71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</row>
    <row r="9" spans="2:21" s="3" customFormat="1" ht="24" customHeight="1" x14ac:dyDescent="0.25">
      <c r="B9" s="14">
        <v>2</v>
      </c>
      <c r="C9" s="75" t="s">
        <v>7</v>
      </c>
      <c r="D9" s="77"/>
      <c r="E9" s="13" t="s">
        <v>39</v>
      </c>
      <c r="F9" s="96" t="s">
        <v>69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/>
    </row>
    <row r="10" spans="2:21" s="3" customFormat="1" ht="24" customHeight="1" x14ac:dyDescent="0.25">
      <c r="B10" s="14">
        <v>3</v>
      </c>
      <c r="C10" s="75" t="s">
        <v>8</v>
      </c>
      <c r="D10" s="76"/>
      <c r="E10" s="77"/>
      <c r="F10" s="99" t="s">
        <v>75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00"/>
      <c r="U10" s="101"/>
    </row>
    <row r="11" spans="2:21" s="3" customFormat="1" ht="24" customHeight="1" thickBot="1" x14ac:dyDescent="0.3">
      <c r="B11" s="20">
        <v>4</v>
      </c>
      <c r="C11" s="72" t="s">
        <v>9</v>
      </c>
      <c r="D11" s="73"/>
      <c r="E11" s="74"/>
      <c r="F11" s="102" t="s">
        <v>72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3"/>
      <c r="U11" s="104"/>
    </row>
    <row r="12" spans="2:21" s="3" customFormat="1" ht="18" customHeight="1" x14ac:dyDescent="0.25">
      <c r="B12" s="141"/>
      <c r="C12" s="129"/>
      <c r="D12" s="129"/>
      <c r="E12" s="130"/>
      <c r="F12" s="154" t="s">
        <v>19</v>
      </c>
      <c r="G12" s="155"/>
      <c r="H12" s="155"/>
      <c r="I12" s="155"/>
      <c r="J12" s="155"/>
      <c r="K12" s="155"/>
      <c r="L12" s="156"/>
      <c r="M12" s="29" t="s">
        <v>19</v>
      </c>
      <c r="N12" s="19" t="s">
        <v>21</v>
      </c>
      <c r="O12" s="154" t="s">
        <v>20</v>
      </c>
      <c r="P12" s="156"/>
      <c r="Q12" s="30" t="s">
        <v>20</v>
      </c>
      <c r="R12" s="28" t="s">
        <v>61</v>
      </c>
      <c r="S12" s="86" t="s">
        <v>17</v>
      </c>
      <c r="T12" s="86" t="s">
        <v>18</v>
      </c>
      <c r="U12" s="88" t="s">
        <v>70</v>
      </c>
    </row>
    <row r="13" spans="2:21" s="3" customFormat="1" ht="18" customHeight="1" x14ac:dyDescent="0.25">
      <c r="B13" s="142"/>
      <c r="C13" s="132"/>
      <c r="D13" s="132"/>
      <c r="E13" s="133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7"/>
      <c r="T13" s="87"/>
      <c r="U13" s="89"/>
    </row>
    <row r="14" spans="2:21" s="4" customFormat="1" ht="24" customHeight="1" x14ac:dyDescent="0.25">
      <c r="B14" s="85">
        <v>5</v>
      </c>
      <c r="C14" s="81" t="s">
        <v>10</v>
      </c>
      <c r="D14" s="82"/>
      <c r="E14" s="15" t="s">
        <v>40</v>
      </c>
      <c r="F14" s="69">
        <v>58</v>
      </c>
      <c r="G14" s="69">
        <v>3</v>
      </c>
      <c r="H14" s="69">
        <v>1</v>
      </c>
      <c r="I14" s="69">
        <v>0</v>
      </c>
      <c r="J14" s="69">
        <v>2</v>
      </c>
      <c r="K14" s="69">
        <v>5</v>
      </c>
      <c r="L14" s="69">
        <v>16</v>
      </c>
      <c r="M14" s="69">
        <f>SUM(F14:L15)</f>
        <v>85</v>
      </c>
      <c r="N14" s="69">
        <v>0</v>
      </c>
      <c r="O14" s="69">
        <v>14</v>
      </c>
      <c r="P14" s="69">
        <v>0</v>
      </c>
      <c r="Q14" s="69">
        <f>SUM(O14:P15)</f>
        <v>14</v>
      </c>
      <c r="R14" s="69">
        <f>SUM(M14,N14,Q14)</f>
        <v>99</v>
      </c>
      <c r="S14" s="70">
        <v>659</v>
      </c>
      <c r="T14" s="69">
        <v>1</v>
      </c>
      <c r="U14" s="71">
        <f>SUM(R14:T15)</f>
        <v>759</v>
      </c>
    </row>
    <row r="15" spans="2:21" s="4" customFormat="1" ht="24" customHeight="1" x14ac:dyDescent="0.25">
      <c r="B15" s="85"/>
      <c r="C15" s="83"/>
      <c r="D15" s="84"/>
      <c r="E15" s="26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9"/>
      <c r="U15" s="71"/>
    </row>
    <row r="16" spans="2:21" s="4" customFormat="1" ht="24" customHeight="1" x14ac:dyDescent="0.25">
      <c r="B16" s="22"/>
      <c r="C16" s="23"/>
      <c r="D16" s="27"/>
      <c r="E16" s="24" t="s">
        <v>65</v>
      </c>
      <c r="F16" s="52">
        <f>7.71+8.23+8.07+7.9+7.66+7.43+6.75+5.65</f>
        <v>59.400000000000006</v>
      </c>
      <c r="G16" s="52">
        <f t="shared" ref="G16:M16" si="0">7.71+8.23+8.07+7.9+7.66+7.43+6.75+5.65</f>
        <v>59.400000000000006</v>
      </c>
      <c r="H16" s="52">
        <f t="shared" si="0"/>
        <v>59.400000000000006</v>
      </c>
      <c r="I16" s="52">
        <f t="shared" si="0"/>
        <v>59.400000000000006</v>
      </c>
      <c r="J16" s="52">
        <f t="shared" si="0"/>
        <v>59.400000000000006</v>
      </c>
      <c r="K16" s="52">
        <f t="shared" si="0"/>
        <v>59.400000000000006</v>
      </c>
      <c r="L16" s="52">
        <f t="shared" si="0"/>
        <v>59.400000000000006</v>
      </c>
      <c r="M16" s="52">
        <f t="shared" si="0"/>
        <v>59.400000000000006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6.74+6.33+6.22+5.95+6.74+8.53+8.91+7.87</f>
        <v>57.29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5">
        <v>6</v>
      </c>
      <c r="C17" s="81" t="s">
        <v>11</v>
      </c>
      <c r="D17" s="90"/>
      <c r="E17" s="16" t="s">
        <v>41</v>
      </c>
      <c r="F17" s="53">
        <f t="shared" ref="F17:Q17" si="2">100/F16</f>
        <v>1.6835016835016834</v>
      </c>
      <c r="G17" s="53">
        <f t="shared" si="2"/>
        <v>1.6835016835016834</v>
      </c>
      <c r="H17" s="53">
        <f t="shared" si="2"/>
        <v>1.6835016835016834</v>
      </c>
      <c r="I17" s="53">
        <f t="shared" si="2"/>
        <v>1.6835016835016834</v>
      </c>
      <c r="J17" s="53">
        <f t="shared" si="2"/>
        <v>1.6835016835016834</v>
      </c>
      <c r="K17" s="53">
        <f t="shared" si="2"/>
        <v>1.6835016835016834</v>
      </c>
      <c r="L17" s="53">
        <f t="shared" si="2"/>
        <v>1.6835016835016834</v>
      </c>
      <c r="M17" s="53">
        <f t="shared" si="2"/>
        <v>1.6835016835016834</v>
      </c>
      <c r="N17" s="53">
        <f t="shared" si="2"/>
        <v>1.8615040953090094</v>
      </c>
      <c r="O17" s="53">
        <f t="shared" si="2"/>
        <v>1.8964536317087046</v>
      </c>
      <c r="P17" s="53">
        <f t="shared" si="2"/>
        <v>1.8964536317087046</v>
      </c>
      <c r="Q17" s="53">
        <f t="shared" si="2"/>
        <v>1.8964536317087046</v>
      </c>
      <c r="R17" s="177"/>
      <c r="S17" s="53">
        <f>100/S16</f>
        <v>1.7455053237912377</v>
      </c>
      <c r="T17" s="53">
        <f>100/T16</f>
        <v>1.8162005085361426</v>
      </c>
      <c r="U17" s="105"/>
    </row>
    <row r="18" spans="2:21" s="4" customFormat="1" ht="24" customHeight="1" x14ac:dyDescent="0.25">
      <c r="B18" s="85"/>
      <c r="C18" s="83"/>
      <c r="D18" s="91"/>
      <c r="E18" s="24" t="s">
        <v>22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177"/>
      <c r="S18" s="53"/>
      <c r="T18" s="53"/>
      <c r="U18" s="105"/>
    </row>
    <row r="19" spans="2:21" s="4" customFormat="1" ht="24" customHeight="1" x14ac:dyDescent="0.25">
      <c r="B19" s="85">
        <v>7</v>
      </c>
      <c r="C19" s="81" t="s">
        <v>23</v>
      </c>
      <c r="D19" s="90"/>
      <c r="E19" s="15" t="s">
        <v>42</v>
      </c>
      <c r="F19" s="55">
        <f t="shared" ref="F19:P19" si="3">F14*F17</f>
        <v>97.643097643097633</v>
      </c>
      <c r="G19" s="55">
        <f t="shared" si="3"/>
        <v>5.0505050505050502</v>
      </c>
      <c r="H19" s="55">
        <f t="shared" si="3"/>
        <v>1.6835016835016834</v>
      </c>
      <c r="I19" s="55">
        <f t="shared" si="3"/>
        <v>0</v>
      </c>
      <c r="J19" s="55">
        <f t="shared" si="3"/>
        <v>3.3670033670033668</v>
      </c>
      <c r="K19" s="55">
        <f t="shared" si="3"/>
        <v>8.4175084175084169</v>
      </c>
      <c r="L19" s="55">
        <f t="shared" si="3"/>
        <v>26.936026936026934</v>
      </c>
      <c r="M19" s="55">
        <f t="shared" ref="M19" si="4">M14*M17</f>
        <v>143.0976430976431</v>
      </c>
      <c r="N19" s="55">
        <f t="shared" si="3"/>
        <v>0</v>
      </c>
      <c r="O19" s="55">
        <f t="shared" si="3"/>
        <v>26.550350843921866</v>
      </c>
      <c r="P19" s="55">
        <f t="shared" si="3"/>
        <v>0</v>
      </c>
      <c r="Q19" s="55">
        <f t="shared" ref="Q19" si="5">Q14*Q17</f>
        <v>26.550350843921866</v>
      </c>
      <c r="R19" s="178">
        <f>SUM(M19,N19,Q19)</f>
        <v>169.64799394156498</v>
      </c>
      <c r="S19" s="55">
        <f>S14*S17</f>
        <v>1150.2880083784257</v>
      </c>
      <c r="T19" s="55">
        <f>T14*T17</f>
        <v>1.8162005085361426</v>
      </c>
      <c r="U19" s="92">
        <f>SUM(R19:T20)</f>
        <v>1321.7522028285268</v>
      </c>
    </row>
    <row r="20" spans="2:21" s="4" customFormat="1" ht="24" customHeight="1" x14ac:dyDescent="0.25">
      <c r="B20" s="85"/>
      <c r="C20" s="83"/>
      <c r="D20" s="91"/>
      <c r="E20" s="26" t="s">
        <v>24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78"/>
      <c r="S20" s="55"/>
      <c r="T20" s="55"/>
      <c r="U20" s="92"/>
    </row>
    <row r="21" spans="2:21" s="4" customFormat="1" ht="24" customHeight="1" x14ac:dyDescent="0.25">
      <c r="B21" s="22"/>
      <c r="C21" s="23"/>
      <c r="D21" s="27"/>
      <c r="E21" s="24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123.2</v>
      </c>
      <c r="O21" s="51">
        <v>126.5</v>
      </c>
      <c r="P21" s="51">
        <v>126.5</v>
      </c>
      <c r="Q21" s="51">
        <v>126.5</v>
      </c>
      <c r="R21" s="51"/>
      <c r="S21" s="51">
        <v>120.4</v>
      </c>
      <c r="T21" s="51">
        <v>113.4</v>
      </c>
      <c r="U21" s="32"/>
    </row>
    <row r="22" spans="2:21" s="4" customFormat="1" ht="24" customHeight="1" x14ac:dyDescent="0.25">
      <c r="B22" s="85">
        <v>8</v>
      </c>
      <c r="C22" s="81" t="s">
        <v>25</v>
      </c>
      <c r="D22" s="90"/>
      <c r="E22" s="16" t="s">
        <v>43</v>
      </c>
      <c r="F22" s="57">
        <f>100/F21</f>
        <v>0.81967213114754101</v>
      </c>
      <c r="G22" s="57">
        <f>100/G21</f>
        <v>0.81967213114754101</v>
      </c>
      <c r="H22" s="57">
        <f t="shared" ref="H22:T22" si="6">100/H21</f>
        <v>0.81967213114754101</v>
      </c>
      <c r="I22" s="57">
        <f t="shared" si="6"/>
        <v>0.81967213114754101</v>
      </c>
      <c r="J22" s="57">
        <f t="shared" si="6"/>
        <v>0.81967213114754101</v>
      </c>
      <c r="K22" s="57">
        <f t="shared" si="6"/>
        <v>0.81967213114754101</v>
      </c>
      <c r="L22" s="57">
        <f t="shared" si="6"/>
        <v>0.81967213114754101</v>
      </c>
      <c r="M22" s="57">
        <f t="shared" si="6"/>
        <v>0.81967213114754101</v>
      </c>
      <c r="N22" s="57">
        <f t="shared" si="6"/>
        <v>0.81168831168831168</v>
      </c>
      <c r="O22" s="57">
        <f t="shared" si="6"/>
        <v>0.79051383399209485</v>
      </c>
      <c r="P22" s="57">
        <f t="shared" si="6"/>
        <v>0.79051383399209485</v>
      </c>
      <c r="Q22" s="57">
        <f t="shared" si="6"/>
        <v>0.79051383399209485</v>
      </c>
      <c r="R22" s="179"/>
      <c r="S22" s="57">
        <f t="shared" si="6"/>
        <v>0.83056478405315615</v>
      </c>
      <c r="T22" s="57">
        <f t="shared" si="6"/>
        <v>0.88183421516754845</v>
      </c>
      <c r="U22" s="54"/>
    </row>
    <row r="23" spans="2:21" s="4" customFormat="1" ht="24" customHeight="1" x14ac:dyDescent="0.25">
      <c r="B23" s="85"/>
      <c r="C23" s="83"/>
      <c r="D23" s="91"/>
      <c r="E23" s="26" t="s">
        <v>22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79"/>
      <c r="S23" s="57"/>
      <c r="T23" s="57"/>
      <c r="U23" s="54"/>
    </row>
    <row r="24" spans="2:21" s="4" customFormat="1" ht="24" customHeight="1" x14ac:dyDescent="0.25">
      <c r="B24" s="85">
        <v>9</v>
      </c>
      <c r="C24" s="81" t="s">
        <v>26</v>
      </c>
      <c r="D24" s="90"/>
      <c r="E24" s="15" t="s">
        <v>44</v>
      </c>
      <c r="F24" s="56">
        <f>F19*F22</f>
        <v>80.035325936965279</v>
      </c>
      <c r="G24" s="56">
        <f>G19*G22</f>
        <v>4.139758238118894</v>
      </c>
      <c r="H24" s="56">
        <f t="shared" ref="H24:T24" si="7">H19*H22</f>
        <v>1.3799194127062979</v>
      </c>
      <c r="I24" s="56">
        <f t="shared" si="7"/>
        <v>0</v>
      </c>
      <c r="J24" s="56">
        <f t="shared" si="7"/>
        <v>2.7598388254125958</v>
      </c>
      <c r="K24" s="56">
        <f t="shared" si="7"/>
        <v>6.8995970635314894</v>
      </c>
      <c r="L24" s="56">
        <f t="shared" si="7"/>
        <v>22.078710603300767</v>
      </c>
      <c r="M24" s="56">
        <f t="shared" ref="M24" si="8">M19*M22</f>
        <v>117.29315008003533</v>
      </c>
      <c r="N24" s="56">
        <f t="shared" si="7"/>
        <v>0</v>
      </c>
      <c r="O24" s="56">
        <f t="shared" si="7"/>
        <v>20.988419639463924</v>
      </c>
      <c r="P24" s="56">
        <f t="shared" si="7"/>
        <v>0</v>
      </c>
      <c r="Q24" s="56">
        <f t="shared" ref="Q24" si="9">Q19*Q22</f>
        <v>20.988419639463924</v>
      </c>
      <c r="R24" s="180">
        <f>SUM(M24,N24,Q24)</f>
        <v>138.28156971949926</v>
      </c>
      <c r="S24" s="56">
        <f t="shared" si="7"/>
        <v>955.38871127776224</v>
      </c>
      <c r="T24" s="56">
        <f t="shared" si="7"/>
        <v>1.6015877500318716</v>
      </c>
      <c r="U24" s="106">
        <f>SUM(R24:T25)</f>
        <v>1095.2718687472934</v>
      </c>
    </row>
    <row r="25" spans="2:21" s="4" customFormat="1" ht="24" customHeight="1" x14ac:dyDescent="0.25">
      <c r="B25" s="85"/>
      <c r="C25" s="83"/>
      <c r="D25" s="91"/>
      <c r="E25" s="26" t="s">
        <v>24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80"/>
      <c r="S25" s="56"/>
      <c r="T25" s="56"/>
      <c r="U25" s="106"/>
    </row>
    <row r="26" spans="2:21" s="4" customFormat="1" ht="24" customHeight="1" x14ac:dyDescent="0.25">
      <c r="B26" s="22"/>
      <c r="C26" s="23"/>
      <c r="D26" s="27"/>
      <c r="E26" s="24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86.9</v>
      </c>
      <c r="T26" s="52">
        <v>19.600000000000001</v>
      </c>
      <c r="U26" s="31"/>
    </row>
    <row r="27" spans="2:21" s="4" customFormat="1" ht="24" customHeight="1" x14ac:dyDescent="0.25">
      <c r="B27" s="85">
        <v>10</v>
      </c>
      <c r="C27" s="81" t="s">
        <v>27</v>
      </c>
      <c r="D27" s="90"/>
      <c r="E27" s="15" t="s">
        <v>45</v>
      </c>
      <c r="F27" s="57">
        <f>100/F26</f>
        <v>1.2578616352201257</v>
      </c>
      <c r="G27" s="57">
        <f t="shared" ref="G27:T27" si="10">100/G26</f>
        <v>1.2578616352201257</v>
      </c>
      <c r="H27" s="57">
        <f t="shared" si="10"/>
        <v>1.2578616352201257</v>
      </c>
      <c r="I27" s="57">
        <f t="shared" si="10"/>
        <v>1.2578616352201257</v>
      </c>
      <c r="J27" s="57">
        <f t="shared" si="10"/>
        <v>1.2578616352201257</v>
      </c>
      <c r="K27" s="57">
        <f t="shared" si="10"/>
        <v>1.2578616352201257</v>
      </c>
      <c r="L27" s="57">
        <f t="shared" si="10"/>
        <v>1.2578616352201257</v>
      </c>
      <c r="M27" s="57">
        <f t="shared" si="10"/>
        <v>1.2578616352201257</v>
      </c>
      <c r="N27" s="57">
        <f t="shared" si="10"/>
        <v>1.1961722488038278</v>
      </c>
      <c r="O27" s="57">
        <f t="shared" si="10"/>
        <v>1.1723329425556859</v>
      </c>
      <c r="P27" s="57">
        <f t="shared" si="10"/>
        <v>1.1723329425556859</v>
      </c>
      <c r="Q27" s="57">
        <f t="shared" si="10"/>
        <v>1.1723329425556859</v>
      </c>
      <c r="R27" s="57"/>
      <c r="S27" s="57">
        <f t="shared" si="10"/>
        <v>1.1507479861910241</v>
      </c>
      <c r="T27" s="57">
        <f t="shared" si="10"/>
        <v>5.1020408163265305</v>
      </c>
      <c r="U27" s="54"/>
    </row>
    <row r="28" spans="2:21" s="4" customFormat="1" ht="24" customHeight="1" x14ac:dyDescent="0.25">
      <c r="B28" s="85"/>
      <c r="C28" s="83"/>
      <c r="D28" s="91"/>
      <c r="E28" s="26" t="s">
        <v>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4"/>
    </row>
    <row r="29" spans="2:21" s="4" customFormat="1" ht="24" customHeight="1" x14ac:dyDescent="0.25">
      <c r="B29" s="85">
        <v>11</v>
      </c>
      <c r="C29" s="81" t="s">
        <v>28</v>
      </c>
      <c r="D29" s="90"/>
      <c r="E29" s="15" t="s">
        <v>29</v>
      </c>
      <c r="F29" s="107">
        <f>F24*F27</f>
        <v>100.67336595844689</v>
      </c>
      <c r="G29" s="107">
        <f t="shared" ref="G29:T29" si="11">G24*G27</f>
        <v>5.2072430668162184</v>
      </c>
      <c r="H29" s="107">
        <f t="shared" si="11"/>
        <v>1.7357476889387395</v>
      </c>
      <c r="I29" s="107">
        <f t="shared" si="11"/>
        <v>0</v>
      </c>
      <c r="J29" s="107">
        <f t="shared" si="11"/>
        <v>3.4714953778774791</v>
      </c>
      <c r="K29" s="107">
        <f t="shared" si="11"/>
        <v>8.6787384446936962</v>
      </c>
      <c r="L29" s="107">
        <f t="shared" si="11"/>
        <v>27.771963023019833</v>
      </c>
      <c r="M29" s="107">
        <f t="shared" ref="M29" si="12">M24*M27</f>
        <v>147.53855355979286</v>
      </c>
      <c r="N29" s="107">
        <f t="shared" si="11"/>
        <v>0</v>
      </c>
      <c r="O29" s="107">
        <f t="shared" si="11"/>
        <v>24.605415755526291</v>
      </c>
      <c r="P29" s="107">
        <f t="shared" si="11"/>
        <v>0</v>
      </c>
      <c r="Q29" s="107">
        <f t="shared" ref="Q29" si="13">Q24*Q27</f>
        <v>24.605415755526291</v>
      </c>
      <c r="R29" s="181">
        <f>SUM(M29,N29,Q29)</f>
        <v>172.14396931531914</v>
      </c>
      <c r="S29" s="107">
        <f t="shared" si="11"/>
        <v>1099.4116355325227</v>
      </c>
      <c r="T29" s="107">
        <f t="shared" si="11"/>
        <v>8.1713660715911818</v>
      </c>
      <c r="U29" s="108">
        <f>SUM(R29:T30)</f>
        <v>1279.7269709194329</v>
      </c>
    </row>
    <row r="30" spans="2:21" s="4" customFormat="1" ht="24" customHeight="1" x14ac:dyDescent="0.25">
      <c r="B30" s="85"/>
      <c r="C30" s="83"/>
      <c r="D30" s="91"/>
      <c r="E30" s="26" t="s">
        <v>24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81"/>
      <c r="S30" s="107"/>
      <c r="T30" s="107"/>
      <c r="U30" s="108"/>
    </row>
    <row r="31" spans="2:21" s="4" customFormat="1" ht="24" customHeight="1" x14ac:dyDescent="0.25">
      <c r="B31" s="85">
        <v>12</v>
      </c>
      <c r="C31" s="81" t="s">
        <v>30</v>
      </c>
      <c r="D31" s="82"/>
      <c r="E31" s="119" t="s">
        <v>31</v>
      </c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3"/>
    </row>
    <row r="32" spans="2:21" s="4" customFormat="1" ht="24" customHeight="1" thickBot="1" x14ac:dyDescent="0.3">
      <c r="B32" s="116"/>
      <c r="C32" s="117"/>
      <c r="D32" s="118"/>
      <c r="E32" s="120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6"/>
    </row>
    <row r="33" spans="2:21" s="4" customFormat="1" ht="24" customHeight="1" x14ac:dyDescent="0.25">
      <c r="B33" s="109">
        <v>13</v>
      </c>
      <c r="C33" s="110" t="s">
        <v>32</v>
      </c>
      <c r="D33" s="111"/>
      <c r="E33" s="19" t="s">
        <v>46</v>
      </c>
      <c r="F33" s="112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2"/>
      <c r="T33" s="112"/>
      <c r="U33" s="114"/>
    </row>
    <row r="34" spans="2:21" s="4" customFormat="1" ht="24" customHeight="1" x14ac:dyDescent="0.25">
      <c r="B34" s="85"/>
      <c r="C34" s="83"/>
      <c r="D34" s="84"/>
      <c r="E34" s="13" t="s">
        <v>22</v>
      </c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5"/>
    </row>
    <row r="35" spans="2:21" s="4" customFormat="1" ht="24" customHeight="1" x14ac:dyDescent="0.25">
      <c r="B35" s="85">
        <v>14</v>
      </c>
      <c r="C35" s="81" t="s">
        <v>33</v>
      </c>
      <c r="D35" s="82"/>
      <c r="E35" s="13" t="s">
        <v>47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5"/>
    </row>
    <row r="36" spans="2:21" s="4" customFormat="1" ht="24" customHeight="1" thickBot="1" x14ac:dyDescent="0.3">
      <c r="B36" s="116"/>
      <c r="C36" s="117"/>
      <c r="D36" s="118"/>
      <c r="E36" s="21" t="s">
        <v>12</v>
      </c>
      <c r="F36" s="127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27"/>
      <c r="T36" s="127"/>
      <c r="U36" s="149"/>
    </row>
    <row r="37" spans="2:21" s="4" customFormat="1" ht="24" customHeight="1" x14ac:dyDescent="0.25">
      <c r="B37" s="109">
        <v>15</v>
      </c>
      <c r="C37" s="110" t="s">
        <v>34</v>
      </c>
      <c r="D37" s="111"/>
      <c r="E37" s="19" t="s">
        <v>48</v>
      </c>
      <c r="F37" s="128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  <c r="U37" s="114"/>
    </row>
    <row r="38" spans="2:21" s="4" customFormat="1" ht="24" customHeight="1" x14ac:dyDescent="0.25">
      <c r="B38" s="85"/>
      <c r="C38" s="83"/>
      <c r="D38" s="84"/>
      <c r="E38" s="13" t="s">
        <v>22</v>
      </c>
      <c r="F38" s="131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  <c r="U38" s="115"/>
    </row>
    <row r="39" spans="2:21" s="4" customFormat="1" ht="24" customHeight="1" x14ac:dyDescent="0.25">
      <c r="B39" s="85">
        <v>16</v>
      </c>
      <c r="C39" s="81" t="s">
        <v>35</v>
      </c>
      <c r="D39" s="82"/>
      <c r="E39" s="13" t="s">
        <v>49</v>
      </c>
      <c r="F39" s="121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57"/>
      <c r="U39" s="115"/>
    </row>
    <row r="40" spans="2:21" s="4" customFormat="1" ht="24" customHeight="1" thickBot="1" x14ac:dyDescent="0.3">
      <c r="B40" s="116"/>
      <c r="C40" s="117"/>
      <c r="D40" s="118"/>
      <c r="E40" s="21" t="s">
        <v>36</v>
      </c>
      <c r="F40" s="124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58"/>
      <c r="U40" s="149"/>
    </row>
    <row r="41" spans="2:21" s="4" customFormat="1" ht="24" customHeight="1" x14ac:dyDescent="0.25">
      <c r="B41" s="150">
        <v>17</v>
      </c>
      <c r="C41" s="151" t="s">
        <v>37</v>
      </c>
      <c r="D41" s="152"/>
      <c r="E41" s="17" t="s">
        <v>50</v>
      </c>
      <c r="F41" s="128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30"/>
      <c r="U41" s="153"/>
    </row>
    <row r="42" spans="2:21" s="4" customFormat="1" ht="24" customHeight="1" x14ac:dyDescent="0.25">
      <c r="B42" s="85"/>
      <c r="C42" s="83"/>
      <c r="D42" s="84"/>
      <c r="E42" s="13" t="s">
        <v>22</v>
      </c>
      <c r="F42" s="131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3"/>
      <c r="U42" s="115"/>
    </row>
    <row r="43" spans="2:21" s="4" customFormat="1" ht="24" customHeight="1" x14ac:dyDescent="0.25">
      <c r="B43" s="85">
        <v>18</v>
      </c>
      <c r="C43" s="81" t="s">
        <v>38</v>
      </c>
      <c r="D43" s="82"/>
      <c r="E43" s="13" t="s">
        <v>51</v>
      </c>
      <c r="F43" s="121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57"/>
      <c r="U43" s="115"/>
    </row>
    <row r="44" spans="2:21" s="4" customFormat="1" ht="24" customHeight="1" thickBot="1" x14ac:dyDescent="0.3">
      <c r="B44" s="116"/>
      <c r="C44" s="117"/>
      <c r="D44" s="118"/>
      <c r="E44" s="21" t="s">
        <v>36</v>
      </c>
      <c r="F44" s="124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58"/>
      <c r="U44" s="149"/>
    </row>
    <row r="45" spans="2:21" s="4" customFormat="1" ht="15" customHeight="1" x14ac:dyDescent="0.25">
      <c r="B45" s="134" t="s">
        <v>5</v>
      </c>
      <c r="C45" s="135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</row>
    <row r="46" spans="2:21" s="4" customFormat="1" ht="48" customHeight="1" thickBot="1" x14ac:dyDescent="0.3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8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58" t="s">
        <v>77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1"/>
    </row>
    <row r="3" spans="2:21" s="3" customFormat="1" ht="24" customHeight="1" thickBot="1" x14ac:dyDescent="0.3">
      <c r="B3" s="139" t="s">
        <v>0</v>
      </c>
      <c r="C3" s="140"/>
      <c r="D3" s="145" t="s">
        <v>73</v>
      </c>
      <c r="E3" s="146"/>
      <c r="F3" s="159" t="s">
        <v>13</v>
      </c>
      <c r="G3" s="160"/>
      <c r="H3" s="160"/>
      <c r="I3" s="140"/>
      <c r="J3" s="167" t="s">
        <v>74</v>
      </c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9"/>
    </row>
    <row r="4" spans="2:21" s="3" customFormat="1" ht="24" customHeight="1" x14ac:dyDescent="0.25">
      <c r="B4" s="5" t="s">
        <v>1</v>
      </c>
      <c r="C4" s="6"/>
      <c r="D4" s="147">
        <v>43850</v>
      </c>
      <c r="E4" s="148"/>
      <c r="F4" s="161" t="s">
        <v>14</v>
      </c>
      <c r="G4" s="162"/>
      <c r="H4" s="162"/>
      <c r="I4" s="163"/>
      <c r="J4" s="170" t="s">
        <v>76</v>
      </c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2"/>
    </row>
    <row r="5" spans="2:21" s="3" customFormat="1" ht="24" customHeight="1" x14ac:dyDescent="0.25">
      <c r="B5" s="7" t="s">
        <v>2</v>
      </c>
      <c r="C5" s="8"/>
      <c r="D5" s="65" t="s">
        <v>78</v>
      </c>
      <c r="E5" s="66"/>
      <c r="F5" s="164" t="s">
        <v>15</v>
      </c>
      <c r="G5" s="165"/>
      <c r="H5" s="165"/>
      <c r="I5" s="166"/>
      <c r="J5" s="173" t="s">
        <v>79</v>
      </c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5"/>
    </row>
    <row r="6" spans="2:21" s="3" customFormat="1" ht="24" customHeight="1" thickBot="1" x14ac:dyDescent="0.3">
      <c r="B6" s="9" t="s">
        <v>3</v>
      </c>
      <c r="C6" s="10"/>
      <c r="D6" s="62" t="s">
        <v>64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64"/>
    </row>
    <row r="7" spans="2:21" s="3" customFormat="1" ht="24" customHeight="1" thickBot="1" x14ac:dyDescent="0.3">
      <c r="B7" s="11" t="s">
        <v>4</v>
      </c>
      <c r="C7" s="12"/>
      <c r="D7" s="67"/>
      <c r="E7" s="68"/>
      <c r="F7" s="159" t="s">
        <v>16</v>
      </c>
      <c r="G7" s="160"/>
      <c r="H7" s="160"/>
      <c r="I7" s="140"/>
      <c r="J7" s="176">
        <v>43852</v>
      </c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9"/>
    </row>
    <row r="8" spans="2:21" s="3" customFormat="1" ht="24" customHeight="1" x14ac:dyDescent="0.25">
      <c r="B8" s="35">
        <v>1</v>
      </c>
      <c r="C8" s="78" t="s">
        <v>6</v>
      </c>
      <c r="D8" s="79"/>
      <c r="E8" s="80"/>
      <c r="F8" s="93" t="s">
        <v>71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</row>
    <row r="9" spans="2:21" s="3" customFormat="1" ht="24" customHeight="1" x14ac:dyDescent="0.25">
      <c r="B9" s="33">
        <v>2</v>
      </c>
      <c r="C9" s="75" t="s">
        <v>7</v>
      </c>
      <c r="D9" s="77"/>
      <c r="E9" s="13" t="s">
        <v>39</v>
      </c>
      <c r="F9" s="96" t="s">
        <v>69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/>
    </row>
    <row r="10" spans="2:21" s="3" customFormat="1" ht="24" customHeight="1" x14ac:dyDescent="0.25">
      <c r="B10" s="33">
        <v>3</v>
      </c>
      <c r="C10" s="75" t="s">
        <v>8</v>
      </c>
      <c r="D10" s="76"/>
      <c r="E10" s="77"/>
      <c r="F10" s="99" t="s">
        <v>75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00"/>
      <c r="U10" s="101"/>
    </row>
    <row r="11" spans="2:21" s="3" customFormat="1" ht="24" customHeight="1" thickBot="1" x14ac:dyDescent="0.3">
      <c r="B11" s="36">
        <v>4</v>
      </c>
      <c r="C11" s="72" t="s">
        <v>9</v>
      </c>
      <c r="D11" s="73"/>
      <c r="E11" s="74"/>
      <c r="F11" s="102" t="s">
        <v>72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3"/>
      <c r="U11" s="104"/>
    </row>
    <row r="12" spans="2:21" s="3" customFormat="1" ht="18" customHeight="1" x14ac:dyDescent="0.25">
      <c r="B12" s="141"/>
      <c r="C12" s="129"/>
      <c r="D12" s="129"/>
      <c r="E12" s="130"/>
      <c r="F12" s="154" t="s">
        <v>19</v>
      </c>
      <c r="G12" s="155"/>
      <c r="H12" s="155"/>
      <c r="I12" s="155"/>
      <c r="J12" s="155"/>
      <c r="K12" s="155"/>
      <c r="L12" s="156"/>
      <c r="M12" s="41" t="s">
        <v>19</v>
      </c>
      <c r="N12" s="19" t="s">
        <v>21</v>
      </c>
      <c r="O12" s="154" t="s">
        <v>20</v>
      </c>
      <c r="P12" s="156"/>
      <c r="Q12" s="40" t="s">
        <v>20</v>
      </c>
      <c r="R12" s="39" t="s">
        <v>61</v>
      </c>
      <c r="S12" s="86" t="s">
        <v>17</v>
      </c>
      <c r="T12" s="86" t="s">
        <v>18</v>
      </c>
      <c r="U12" s="88" t="s">
        <v>70</v>
      </c>
    </row>
    <row r="13" spans="2:21" s="3" customFormat="1" ht="18" customHeight="1" x14ac:dyDescent="0.25">
      <c r="B13" s="142"/>
      <c r="C13" s="132"/>
      <c r="D13" s="132"/>
      <c r="E13" s="133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7"/>
      <c r="T13" s="87"/>
      <c r="U13" s="89"/>
    </row>
    <row r="14" spans="2:21" s="4" customFormat="1" ht="24" customHeight="1" x14ac:dyDescent="0.25">
      <c r="B14" s="85">
        <v>5</v>
      </c>
      <c r="C14" s="81" t="s">
        <v>10</v>
      </c>
      <c r="D14" s="82"/>
      <c r="E14" s="15" t="s">
        <v>40</v>
      </c>
      <c r="F14" s="69">
        <v>72</v>
      </c>
      <c r="G14" s="69">
        <v>6</v>
      </c>
      <c r="H14" s="69">
        <v>0</v>
      </c>
      <c r="I14" s="69">
        <v>1</v>
      </c>
      <c r="J14" s="69">
        <v>5</v>
      </c>
      <c r="K14" s="69">
        <v>2</v>
      </c>
      <c r="L14" s="69">
        <v>20</v>
      </c>
      <c r="M14" s="69">
        <f>SUM(F14:L15)</f>
        <v>106</v>
      </c>
      <c r="N14" s="69">
        <v>0</v>
      </c>
      <c r="O14" s="69">
        <v>13</v>
      </c>
      <c r="P14" s="69">
        <v>0</v>
      </c>
      <c r="Q14" s="69">
        <f>SUM(O14:P15)</f>
        <v>13</v>
      </c>
      <c r="R14" s="69">
        <f>SUM(M14,N14,Q14)</f>
        <v>119</v>
      </c>
      <c r="S14" s="70">
        <v>526</v>
      </c>
      <c r="T14" s="69">
        <v>0</v>
      </c>
      <c r="U14" s="71">
        <f>SUM(R14:T15)</f>
        <v>645</v>
      </c>
    </row>
    <row r="15" spans="2:21" s="4" customFormat="1" ht="24" customHeight="1" x14ac:dyDescent="0.25">
      <c r="B15" s="85"/>
      <c r="C15" s="83"/>
      <c r="D15" s="84"/>
      <c r="E15" s="34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9"/>
      <c r="U15" s="71"/>
    </row>
    <row r="16" spans="2:21" s="4" customFormat="1" ht="24" customHeight="1" x14ac:dyDescent="0.25">
      <c r="B16" s="33"/>
      <c r="C16" s="38"/>
      <c r="D16" s="27"/>
      <c r="E16" s="37" t="s">
        <v>65</v>
      </c>
      <c r="F16" s="52">
        <f>7.71+8.23+8.07+7.9+7.66+7.43+6.75+5.65</f>
        <v>59.400000000000006</v>
      </c>
      <c r="G16" s="52">
        <f t="shared" ref="G16:M16" si="0">7.71+8.23+8.07+7.9+7.66+7.43+6.75+5.65</f>
        <v>59.400000000000006</v>
      </c>
      <c r="H16" s="52">
        <f t="shared" si="0"/>
        <v>59.400000000000006</v>
      </c>
      <c r="I16" s="52">
        <f t="shared" si="0"/>
        <v>59.400000000000006</v>
      </c>
      <c r="J16" s="52">
        <f t="shared" si="0"/>
        <v>59.400000000000006</v>
      </c>
      <c r="K16" s="52">
        <f t="shared" si="0"/>
        <v>59.400000000000006</v>
      </c>
      <c r="L16" s="52">
        <f t="shared" si="0"/>
        <v>59.400000000000006</v>
      </c>
      <c r="M16" s="52">
        <f t="shared" si="0"/>
        <v>59.400000000000006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6.74+6.33+6.22+5.95+6.74+8.53+8.91+7.87</f>
        <v>57.29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5">
        <v>6</v>
      </c>
      <c r="C17" s="81" t="s">
        <v>11</v>
      </c>
      <c r="D17" s="90"/>
      <c r="E17" s="16" t="s">
        <v>41</v>
      </c>
      <c r="F17" s="53">
        <f t="shared" ref="F17:Q17" si="2">100/F16</f>
        <v>1.6835016835016834</v>
      </c>
      <c r="G17" s="53">
        <f t="shared" si="2"/>
        <v>1.6835016835016834</v>
      </c>
      <c r="H17" s="53">
        <f t="shared" si="2"/>
        <v>1.6835016835016834</v>
      </c>
      <c r="I17" s="53">
        <f t="shared" si="2"/>
        <v>1.6835016835016834</v>
      </c>
      <c r="J17" s="53">
        <f t="shared" si="2"/>
        <v>1.6835016835016834</v>
      </c>
      <c r="K17" s="53">
        <f t="shared" si="2"/>
        <v>1.6835016835016834</v>
      </c>
      <c r="L17" s="53">
        <f t="shared" si="2"/>
        <v>1.6835016835016834</v>
      </c>
      <c r="M17" s="53">
        <f t="shared" si="2"/>
        <v>1.6835016835016834</v>
      </c>
      <c r="N17" s="53">
        <f t="shared" si="2"/>
        <v>1.8615040953090094</v>
      </c>
      <c r="O17" s="53">
        <f t="shared" si="2"/>
        <v>1.8964536317087046</v>
      </c>
      <c r="P17" s="53">
        <f t="shared" si="2"/>
        <v>1.8964536317087046</v>
      </c>
      <c r="Q17" s="53">
        <f t="shared" si="2"/>
        <v>1.8964536317087046</v>
      </c>
      <c r="R17" s="177"/>
      <c r="S17" s="53">
        <f>100/S16</f>
        <v>1.7455053237912377</v>
      </c>
      <c r="T17" s="53">
        <f>100/T16</f>
        <v>1.8162005085361426</v>
      </c>
      <c r="U17" s="105"/>
    </row>
    <row r="18" spans="2:21" s="4" customFormat="1" ht="24" customHeight="1" x14ac:dyDescent="0.25">
      <c r="B18" s="85"/>
      <c r="C18" s="83"/>
      <c r="D18" s="91"/>
      <c r="E18" s="37" t="s">
        <v>22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177"/>
      <c r="S18" s="53"/>
      <c r="T18" s="53"/>
      <c r="U18" s="105"/>
    </row>
    <row r="19" spans="2:21" s="4" customFormat="1" ht="24" customHeight="1" x14ac:dyDescent="0.25">
      <c r="B19" s="85">
        <v>7</v>
      </c>
      <c r="C19" s="81" t="s">
        <v>23</v>
      </c>
      <c r="D19" s="90"/>
      <c r="E19" s="15" t="s">
        <v>42</v>
      </c>
      <c r="F19" s="55">
        <f t="shared" ref="F19:Q19" si="3">F14*F17</f>
        <v>121.2121212121212</v>
      </c>
      <c r="G19" s="55">
        <f t="shared" si="3"/>
        <v>10.1010101010101</v>
      </c>
      <c r="H19" s="55">
        <f t="shared" si="3"/>
        <v>0</v>
      </c>
      <c r="I19" s="55">
        <f t="shared" si="3"/>
        <v>1.6835016835016834</v>
      </c>
      <c r="J19" s="55">
        <f t="shared" si="3"/>
        <v>8.4175084175084169</v>
      </c>
      <c r="K19" s="55">
        <f t="shared" si="3"/>
        <v>3.3670033670033668</v>
      </c>
      <c r="L19" s="55">
        <f t="shared" si="3"/>
        <v>33.670033670033668</v>
      </c>
      <c r="M19" s="55">
        <f t="shared" si="3"/>
        <v>178.45117845117844</v>
      </c>
      <c r="N19" s="55">
        <f t="shared" si="3"/>
        <v>0</v>
      </c>
      <c r="O19" s="55">
        <f t="shared" si="3"/>
        <v>24.65389721221316</v>
      </c>
      <c r="P19" s="55">
        <f t="shared" si="3"/>
        <v>0</v>
      </c>
      <c r="Q19" s="55">
        <f t="shared" si="3"/>
        <v>24.65389721221316</v>
      </c>
      <c r="R19" s="178">
        <f>SUM(M19,N19,Q19)</f>
        <v>203.1050756633916</v>
      </c>
      <c r="S19" s="55">
        <f>S14*S17</f>
        <v>918.13580031419099</v>
      </c>
      <c r="T19" s="55">
        <f>T14*T17</f>
        <v>0</v>
      </c>
      <c r="U19" s="92">
        <f>SUM(R19:T20)</f>
        <v>1121.2408759775826</v>
      </c>
    </row>
    <row r="20" spans="2:21" s="4" customFormat="1" ht="24" customHeight="1" x14ac:dyDescent="0.25">
      <c r="B20" s="85"/>
      <c r="C20" s="83"/>
      <c r="D20" s="91"/>
      <c r="E20" s="34" t="s">
        <v>24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78"/>
      <c r="S20" s="55"/>
      <c r="T20" s="55"/>
      <c r="U20" s="92"/>
    </row>
    <row r="21" spans="2:21" s="4" customFormat="1" ht="24" customHeight="1" x14ac:dyDescent="0.25">
      <c r="B21" s="33"/>
      <c r="C21" s="38"/>
      <c r="D21" s="27"/>
      <c r="E21" s="37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134.19999999999999</v>
      </c>
      <c r="O21" s="51">
        <v>117.1</v>
      </c>
      <c r="P21" s="51">
        <v>117.1</v>
      </c>
      <c r="Q21" s="51">
        <v>117.1</v>
      </c>
      <c r="R21" s="51"/>
      <c r="S21" s="51">
        <v>106.4</v>
      </c>
      <c r="T21" s="51">
        <v>104.3</v>
      </c>
      <c r="U21" s="32"/>
    </row>
    <row r="22" spans="2:21" s="4" customFormat="1" ht="24" customHeight="1" x14ac:dyDescent="0.25">
      <c r="B22" s="85">
        <v>8</v>
      </c>
      <c r="C22" s="81" t="s">
        <v>25</v>
      </c>
      <c r="D22" s="90"/>
      <c r="E22" s="16" t="s">
        <v>43</v>
      </c>
      <c r="F22" s="57">
        <f>100/F21</f>
        <v>0.81967213114754101</v>
      </c>
      <c r="G22" s="57">
        <f>100/G21</f>
        <v>0.81967213114754101</v>
      </c>
      <c r="H22" s="57">
        <f t="shared" ref="H22:T22" si="4">100/H21</f>
        <v>0.81967213114754101</v>
      </c>
      <c r="I22" s="57">
        <f t="shared" si="4"/>
        <v>0.81967213114754101</v>
      </c>
      <c r="J22" s="57">
        <f t="shared" si="4"/>
        <v>0.81967213114754101</v>
      </c>
      <c r="K22" s="57">
        <f t="shared" si="4"/>
        <v>0.81967213114754101</v>
      </c>
      <c r="L22" s="57">
        <f t="shared" si="4"/>
        <v>0.81967213114754101</v>
      </c>
      <c r="M22" s="57">
        <f t="shared" si="4"/>
        <v>0.81967213114754101</v>
      </c>
      <c r="N22" s="57">
        <f t="shared" si="4"/>
        <v>0.7451564828614009</v>
      </c>
      <c r="O22" s="57">
        <f t="shared" si="4"/>
        <v>0.8539709649871905</v>
      </c>
      <c r="P22" s="57">
        <f t="shared" si="4"/>
        <v>0.8539709649871905</v>
      </c>
      <c r="Q22" s="57">
        <f t="shared" si="4"/>
        <v>0.8539709649871905</v>
      </c>
      <c r="R22" s="179"/>
      <c r="S22" s="57">
        <f t="shared" si="4"/>
        <v>0.93984962406015038</v>
      </c>
      <c r="T22" s="57">
        <f t="shared" si="4"/>
        <v>0.95877277085330781</v>
      </c>
      <c r="U22" s="54"/>
    </row>
    <row r="23" spans="2:21" s="4" customFormat="1" ht="24" customHeight="1" x14ac:dyDescent="0.25">
      <c r="B23" s="85"/>
      <c r="C23" s="83"/>
      <c r="D23" s="91"/>
      <c r="E23" s="34" t="s">
        <v>22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79"/>
      <c r="S23" s="57"/>
      <c r="T23" s="57"/>
      <c r="U23" s="54"/>
    </row>
    <row r="24" spans="2:21" s="4" customFormat="1" ht="24" customHeight="1" x14ac:dyDescent="0.25">
      <c r="B24" s="85">
        <v>9</v>
      </c>
      <c r="C24" s="81" t="s">
        <v>26</v>
      </c>
      <c r="D24" s="90"/>
      <c r="E24" s="15" t="s">
        <v>44</v>
      </c>
      <c r="F24" s="56">
        <f>F19*F22</f>
        <v>99.354197714853441</v>
      </c>
      <c r="G24" s="56">
        <f>G19*G22</f>
        <v>8.279516476237788</v>
      </c>
      <c r="H24" s="56">
        <f t="shared" ref="H24:T24" si="5">H19*H22</f>
        <v>0</v>
      </c>
      <c r="I24" s="56">
        <f t="shared" si="5"/>
        <v>1.3799194127062979</v>
      </c>
      <c r="J24" s="56">
        <f t="shared" si="5"/>
        <v>6.8995970635314894</v>
      </c>
      <c r="K24" s="56">
        <f t="shared" si="5"/>
        <v>2.7598388254125958</v>
      </c>
      <c r="L24" s="56">
        <f t="shared" si="5"/>
        <v>27.598388254125958</v>
      </c>
      <c r="M24" s="56">
        <f t="shared" si="5"/>
        <v>146.27145774686758</v>
      </c>
      <c r="N24" s="56">
        <f t="shared" si="5"/>
        <v>0</v>
      </c>
      <c r="O24" s="56">
        <f t="shared" si="5"/>
        <v>21.053712393008677</v>
      </c>
      <c r="P24" s="56">
        <f t="shared" si="5"/>
        <v>0</v>
      </c>
      <c r="Q24" s="56">
        <f t="shared" si="5"/>
        <v>21.053712393008677</v>
      </c>
      <c r="R24" s="180">
        <f>SUM(M24,N24,Q24)</f>
        <v>167.32517013987626</v>
      </c>
      <c r="S24" s="56">
        <f t="shared" si="5"/>
        <v>862.90958676145772</v>
      </c>
      <c r="T24" s="56">
        <f t="shared" si="5"/>
        <v>0</v>
      </c>
      <c r="U24" s="106">
        <f>SUM(R24:T25)</f>
        <v>1030.2347569013341</v>
      </c>
    </row>
    <row r="25" spans="2:21" s="4" customFormat="1" ht="24" customHeight="1" x14ac:dyDescent="0.25">
      <c r="B25" s="85"/>
      <c r="C25" s="83"/>
      <c r="D25" s="91"/>
      <c r="E25" s="34" t="s">
        <v>24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80"/>
      <c r="S25" s="56"/>
      <c r="T25" s="56"/>
      <c r="U25" s="106"/>
    </row>
    <row r="26" spans="2:21" s="4" customFormat="1" ht="24" customHeight="1" x14ac:dyDescent="0.25">
      <c r="B26" s="33"/>
      <c r="C26" s="38"/>
      <c r="D26" s="27"/>
      <c r="E26" s="37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86.9</v>
      </c>
      <c r="T26" s="52">
        <v>19.600000000000001</v>
      </c>
      <c r="U26" s="31"/>
    </row>
    <row r="27" spans="2:21" s="4" customFormat="1" ht="24" customHeight="1" x14ac:dyDescent="0.25">
      <c r="B27" s="85">
        <v>10</v>
      </c>
      <c r="C27" s="81" t="s">
        <v>27</v>
      </c>
      <c r="D27" s="90"/>
      <c r="E27" s="15" t="s">
        <v>45</v>
      </c>
      <c r="F27" s="57">
        <f>100/F26</f>
        <v>1.2578616352201257</v>
      </c>
      <c r="G27" s="57">
        <f t="shared" ref="G27:T27" si="6">100/G26</f>
        <v>1.2578616352201257</v>
      </c>
      <c r="H27" s="57">
        <f t="shared" si="6"/>
        <v>1.2578616352201257</v>
      </c>
      <c r="I27" s="57">
        <f t="shared" si="6"/>
        <v>1.2578616352201257</v>
      </c>
      <c r="J27" s="57">
        <f t="shared" si="6"/>
        <v>1.2578616352201257</v>
      </c>
      <c r="K27" s="57">
        <f t="shared" si="6"/>
        <v>1.2578616352201257</v>
      </c>
      <c r="L27" s="57">
        <f t="shared" si="6"/>
        <v>1.2578616352201257</v>
      </c>
      <c r="M27" s="57">
        <f t="shared" si="6"/>
        <v>1.2578616352201257</v>
      </c>
      <c r="N27" s="57">
        <f t="shared" si="6"/>
        <v>1.1961722488038278</v>
      </c>
      <c r="O27" s="57">
        <f t="shared" si="6"/>
        <v>1.1723329425556859</v>
      </c>
      <c r="P27" s="57">
        <f t="shared" si="6"/>
        <v>1.1723329425556859</v>
      </c>
      <c r="Q27" s="57">
        <f t="shared" si="6"/>
        <v>1.1723329425556859</v>
      </c>
      <c r="R27" s="57"/>
      <c r="S27" s="57">
        <f t="shared" si="6"/>
        <v>1.1507479861910241</v>
      </c>
      <c r="T27" s="57">
        <f t="shared" si="6"/>
        <v>5.1020408163265305</v>
      </c>
      <c r="U27" s="54"/>
    </row>
    <row r="28" spans="2:21" s="4" customFormat="1" ht="24" customHeight="1" x14ac:dyDescent="0.25">
      <c r="B28" s="85"/>
      <c r="C28" s="83"/>
      <c r="D28" s="91"/>
      <c r="E28" s="34" t="s">
        <v>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4"/>
    </row>
    <row r="29" spans="2:21" s="4" customFormat="1" ht="24" customHeight="1" x14ac:dyDescent="0.25">
      <c r="B29" s="85">
        <v>11</v>
      </c>
      <c r="C29" s="81" t="s">
        <v>28</v>
      </c>
      <c r="D29" s="90"/>
      <c r="E29" s="15" t="s">
        <v>29</v>
      </c>
      <c r="F29" s="107">
        <f>F24*F27</f>
        <v>124.97383360358923</v>
      </c>
      <c r="G29" s="107">
        <f t="shared" ref="G29:T29" si="7">G24*G27</f>
        <v>10.414486133632437</v>
      </c>
      <c r="H29" s="107">
        <f t="shared" si="7"/>
        <v>0</v>
      </c>
      <c r="I29" s="107">
        <f t="shared" si="7"/>
        <v>1.7357476889387395</v>
      </c>
      <c r="J29" s="107">
        <f t="shared" si="7"/>
        <v>8.6787384446936962</v>
      </c>
      <c r="K29" s="107">
        <f t="shared" si="7"/>
        <v>3.4714953778774791</v>
      </c>
      <c r="L29" s="107">
        <f t="shared" si="7"/>
        <v>34.714953778774785</v>
      </c>
      <c r="M29" s="107">
        <f t="shared" si="7"/>
        <v>183.98925502750637</v>
      </c>
      <c r="N29" s="107">
        <f t="shared" si="7"/>
        <v>0</v>
      </c>
      <c r="O29" s="107">
        <f t="shared" si="7"/>
        <v>24.681960601416975</v>
      </c>
      <c r="P29" s="107">
        <f t="shared" si="7"/>
        <v>0</v>
      </c>
      <c r="Q29" s="107">
        <f t="shared" si="7"/>
        <v>24.681960601416975</v>
      </c>
      <c r="R29" s="181">
        <f>SUM(M29,N29,Q29)</f>
        <v>208.67121562892333</v>
      </c>
      <c r="S29" s="107">
        <f t="shared" si="7"/>
        <v>992.99146923067633</v>
      </c>
      <c r="T29" s="107">
        <f t="shared" si="7"/>
        <v>0</v>
      </c>
      <c r="U29" s="108">
        <f>SUM(R29:T30)</f>
        <v>1201.6626848595997</v>
      </c>
    </row>
    <row r="30" spans="2:21" s="4" customFormat="1" ht="24" customHeight="1" x14ac:dyDescent="0.25">
      <c r="B30" s="85"/>
      <c r="C30" s="83"/>
      <c r="D30" s="91"/>
      <c r="E30" s="34" t="s">
        <v>24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81"/>
      <c r="S30" s="107"/>
      <c r="T30" s="107"/>
      <c r="U30" s="108"/>
    </row>
    <row r="31" spans="2:21" s="4" customFormat="1" ht="24" customHeight="1" x14ac:dyDescent="0.25">
      <c r="B31" s="85">
        <v>12</v>
      </c>
      <c r="C31" s="81" t="s">
        <v>30</v>
      </c>
      <c r="D31" s="82"/>
      <c r="E31" s="119" t="s">
        <v>31</v>
      </c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3"/>
    </row>
    <row r="32" spans="2:21" s="4" customFormat="1" ht="24" customHeight="1" thickBot="1" x14ac:dyDescent="0.3">
      <c r="B32" s="116"/>
      <c r="C32" s="117"/>
      <c r="D32" s="118"/>
      <c r="E32" s="120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6"/>
    </row>
    <row r="33" spans="2:21" s="4" customFormat="1" ht="24" customHeight="1" x14ac:dyDescent="0.25">
      <c r="B33" s="109">
        <v>13</v>
      </c>
      <c r="C33" s="110" t="s">
        <v>32</v>
      </c>
      <c r="D33" s="111"/>
      <c r="E33" s="19" t="s">
        <v>46</v>
      </c>
      <c r="F33" s="112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2"/>
      <c r="T33" s="112"/>
      <c r="U33" s="114"/>
    </row>
    <row r="34" spans="2:21" s="4" customFormat="1" ht="24" customHeight="1" x14ac:dyDescent="0.25">
      <c r="B34" s="85"/>
      <c r="C34" s="83"/>
      <c r="D34" s="84"/>
      <c r="E34" s="13" t="s">
        <v>22</v>
      </c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5"/>
    </row>
    <row r="35" spans="2:21" s="4" customFormat="1" ht="24" customHeight="1" x14ac:dyDescent="0.25">
      <c r="B35" s="85">
        <v>14</v>
      </c>
      <c r="C35" s="81" t="s">
        <v>33</v>
      </c>
      <c r="D35" s="82"/>
      <c r="E35" s="13" t="s">
        <v>47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5"/>
    </row>
    <row r="36" spans="2:21" s="4" customFormat="1" ht="24" customHeight="1" thickBot="1" x14ac:dyDescent="0.3">
      <c r="B36" s="116"/>
      <c r="C36" s="117"/>
      <c r="D36" s="118"/>
      <c r="E36" s="21" t="s">
        <v>12</v>
      </c>
      <c r="F36" s="127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27"/>
      <c r="T36" s="127"/>
      <c r="U36" s="149"/>
    </row>
    <row r="37" spans="2:21" s="4" customFormat="1" ht="24" customHeight="1" x14ac:dyDescent="0.25">
      <c r="B37" s="109">
        <v>15</v>
      </c>
      <c r="C37" s="110" t="s">
        <v>34</v>
      </c>
      <c r="D37" s="111"/>
      <c r="E37" s="19" t="s">
        <v>48</v>
      </c>
      <c r="F37" s="128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  <c r="U37" s="114"/>
    </row>
    <row r="38" spans="2:21" s="4" customFormat="1" ht="24" customHeight="1" x14ac:dyDescent="0.25">
      <c r="B38" s="85"/>
      <c r="C38" s="83"/>
      <c r="D38" s="84"/>
      <c r="E38" s="13" t="s">
        <v>22</v>
      </c>
      <c r="F38" s="131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  <c r="U38" s="115"/>
    </row>
    <row r="39" spans="2:21" s="4" customFormat="1" ht="24" customHeight="1" x14ac:dyDescent="0.25">
      <c r="B39" s="85">
        <v>16</v>
      </c>
      <c r="C39" s="81" t="s">
        <v>35</v>
      </c>
      <c r="D39" s="82"/>
      <c r="E39" s="13" t="s">
        <v>49</v>
      </c>
      <c r="F39" s="121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57"/>
      <c r="U39" s="115"/>
    </row>
    <row r="40" spans="2:21" s="4" customFormat="1" ht="24" customHeight="1" thickBot="1" x14ac:dyDescent="0.3">
      <c r="B40" s="116"/>
      <c r="C40" s="117"/>
      <c r="D40" s="118"/>
      <c r="E40" s="21" t="s">
        <v>36</v>
      </c>
      <c r="F40" s="124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58"/>
      <c r="U40" s="149"/>
    </row>
    <row r="41" spans="2:21" s="4" customFormat="1" ht="24" customHeight="1" x14ac:dyDescent="0.25">
      <c r="B41" s="150">
        <v>17</v>
      </c>
      <c r="C41" s="151" t="s">
        <v>37</v>
      </c>
      <c r="D41" s="152"/>
      <c r="E41" s="34" t="s">
        <v>50</v>
      </c>
      <c r="F41" s="128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30"/>
      <c r="U41" s="153"/>
    </row>
    <row r="42" spans="2:21" s="4" customFormat="1" ht="24" customHeight="1" x14ac:dyDescent="0.25">
      <c r="B42" s="85"/>
      <c r="C42" s="83"/>
      <c r="D42" s="84"/>
      <c r="E42" s="13" t="s">
        <v>22</v>
      </c>
      <c r="F42" s="131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3"/>
      <c r="U42" s="115"/>
    </row>
    <row r="43" spans="2:21" s="4" customFormat="1" ht="24" customHeight="1" x14ac:dyDescent="0.25">
      <c r="B43" s="85">
        <v>18</v>
      </c>
      <c r="C43" s="81" t="s">
        <v>38</v>
      </c>
      <c r="D43" s="82"/>
      <c r="E43" s="13" t="s">
        <v>51</v>
      </c>
      <c r="F43" s="121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57"/>
      <c r="U43" s="115"/>
    </row>
    <row r="44" spans="2:21" s="4" customFormat="1" ht="24" customHeight="1" thickBot="1" x14ac:dyDescent="0.3">
      <c r="B44" s="116"/>
      <c r="C44" s="117"/>
      <c r="D44" s="118"/>
      <c r="E44" s="21" t="s">
        <v>36</v>
      </c>
      <c r="F44" s="124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58"/>
      <c r="U44" s="149"/>
    </row>
    <row r="45" spans="2:21" s="4" customFormat="1" ht="15" customHeight="1" x14ac:dyDescent="0.25">
      <c r="B45" s="134" t="s">
        <v>5</v>
      </c>
      <c r="C45" s="135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</row>
    <row r="46" spans="2:21" s="4" customFormat="1" ht="48" customHeight="1" thickBot="1" x14ac:dyDescent="0.3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8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58" t="s">
        <v>77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1"/>
    </row>
    <row r="3" spans="2:21" s="3" customFormat="1" ht="24" customHeight="1" thickBot="1" x14ac:dyDescent="0.3">
      <c r="B3" s="139" t="s">
        <v>0</v>
      </c>
      <c r="C3" s="140"/>
      <c r="D3" s="145" t="s">
        <v>73</v>
      </c>
      <c r="E3" s="146"/>
      <c r="F3" s="159" t="s">
        <v>13</v>
      </c>
      <c r="G3" s="160"/>
      <c r="H3" s="160"/>
      <c r="I3" s="140"/>
      <c r="J3" s="167" t="s">
        <v>74</v>
      </c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9"/>
    </row>
    <row r="4" spans="2:21" s="3" customFormat="1" ht="24" customHeight="1" x14ac:dyDescent="0.25">
      <c r="B4" s="5" t="s">
        <v>1</v>
      </c>
      <c r="C4" s="6"/>
      <c r="D4" s="147">
        <v>43868</v>
      </c>
      <c r="E4" s="148"/>
      <c r="F4" s="161" t="s">
        <v>14</v>
      </c>
      <c r="G4" s="162"/>
      <c r="H4" s="162"/>
      <c r="I4" s="163"/>
      <c r="J4" s="170" t="s">
        <v>63</v>
      </c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2"/>
    </row>
    <row r="5" spans="2:21" s="3" customFormat="1" ht="24" customHeight="1" x14ac:dyDescent="0.25">
      <c r="B5" s="7" t="s">
        <v>2</v>
      </c>
      <c r="C5" s="8"/>
      <c r="D5" s="65" t="s">
        <v>80</v>
      </c>
      <c r="E5" s="66"/>
      <c r="F5" s="164" t="s">
        <v>15</v>
      </c>
      <c r="G5" s="165"/>
      <c r="H5" s="165"/>
      <c r="I5" s="166"/>
      <c r="J5" s="173" t="s">
        <v>79</v>
      </c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5"/>
    </row>
    <row r="6" spans="2:21" s="3" customFormat="1" ht="24" customHeight="1" thickBot="1" x14ac:dyDescent="0.3">
      <c r="B6" s="9" t="s">
        <v>3</v>
      </c>
      <c r="C6" s="10"/>
      <c r="D6" s="62" t="s">
        <v>64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64"/>
    </row>
    <row r="7" spans="2:21" s="3" customFormat="1" ht="24" customHeight="1" thickBot="1" x14ac:dyDescent="0.3">
      <c r="B7" s="11" t="s">
        <v>4</v>
      </c>
      <c r="C7" s="12"/>
      <c r="D7" s="67"/>
      <c r="E7" s="68"/>
      <c r="F7" s="159" t="s">
        <v>16</v>
      </c>
      <c r="G7" s="160"/>
      <c r="H7" s="160"/>
      <c r="I7" s="140"/>
      <c r="J7" s="176">
        <v>43873</v>
      </c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9"/>
    </row>
    <row r="8" spans="2:21" s="3" customFormat="1" ht="24" customHeight="1" x14ac:dyDescent="0.25">
      <c r="B8" s="44">
        <v>1</v>
      </c>
      <c r="C8" s="78" t="s">
        <v>6</v>
      </c>
      <c r="D8" s="79"/>
      <c r="E8" s="80"/>
      <c r="F8" s="93" t="s">
        <v>71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</row>
    <row r="9" spans="2:21" s="3" customFormat="1" ht="24" customHeight="1" x14ac:dyDescent="0.25">
      <c r="B9" s="42">
        <v>2</v>
      </c>
      <c r="C9" s="75" t="s">
        <v>7</v>
      </c>
      <c r="D9" s="77"/>
      <c r="E9" s="13" t="s">
        <v>39</v>
      </c>
      <c r="F9" s="96" t="s">
        <v>69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/>
    </row>
    <row r="10" spans="2:21" s="3" customFormat="1" ht="24" customHeight="1" x14ac:dyDescent="0.25">
      <c r="B10" s="42">
        <v>3</v>
      </c>
      <c r="C10" s="75" t="s">
        <v>8</v>
      </c>
      <c r="D10" s="76"/>
      <c r="E10" s="77"/>
      <c r="F10" s="99" t="s">
        <v>75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00"/>
      <c r="U10" s="101"/>
    </row>
    <row r="11" spans="2:21" s="3" customFormat="1" ht="24" customHeight="1" thickBot="1" x14ac:dyDescent="0.3">
      <c r="B11" s="45">
        <v>4</v>
      </c>
      <c r="C11" s="72" t="s">
        <v>9</v>
      </c>
      <c r="D11" s="73"/>
      <c r="E11" s="74"/>
      <c r="F11" s="102" t="s">
        <v>72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3"/>
      <c r="U11" s="104"/>
    </row>
    <row r="12" spans="2:21" s="3" customFormat="1" ht="18" customHeight="1" x14ac:dyDescent="0.25">
      <c r="B12" s="141"/>
      <c r="C12" s="129"/>
      <c r="D12" s="129"/>
      <c r="E12" s="130"/>
      <c r="F12" s="154" t="s">
        <v>19</v>
      </c>
      <c r="G12" s="155"/>
      <c r="H12" s="155"/>
      <c r="I12" s="155"/>
      <c r="J12" s="155"/>
      <c r="K12" s="155"/>
      <c r="L12" s="156"/>
      <c r="M12" s="50" t="s">
        <v>19</v>
      </c>
      <c r="N12" s="19" t="s">
        <v>21</v>
      </c>
      <c r="O12" s="154" t="s">
        <v>20</v>
      </c>
      <c r="P12" s="156"/>
      <c r="Q12" s="49" t="s">
        <v>20</v>
      </c>
      <c r="R12" s="48" t="s">
        <v>61</v>
      </c>
      <c r="S12" s="86" t="s">
        <v>17</v>
      </c>
      <c r="T12" s="86" t="s">
        <v>18</v>
      </c>
      <c r="U12" s="88" t="s">
        <v>70</v>
      </c>
    </row>
    <row r="13" spans="2:21" s="3" customFormat="1" ht="18" customHeight="1" x14ac:dyDescent="0.25">
      <c r="B13" s="142"/>
      <c r="C13" s="132"/>
      <c r="D13" s="132"/>
      <c r="E13" s="133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7"/>
      <c r="T13" s="87"/>
      <c r="U13" s="89"/>
    </row>
    <row r="14" spans="2:21" s="4" customFormat="1" ht="24" customHeight="1" x14ac:dyDescent="0.25">
      <c r="B14" s="85">
        <v>5</v>
      </c>
      <c r="C14" s="81" t="s">
        <v>10</v>
      </c>
      <c r="D14" s="82"/>
      <c r="E14" s="15" t="s">
        <v>40</v>
      </c>
      <c r="F14" s="69">
        <v>66</v>
      </c>
      <c r="G14" s="69">
        <v>3</v>
      </c>
      <c r="H14" s="69">
        <v>4</v>
      </c>
      <c r="I14" s="69">
        <v>0</v>
      </c>
      <c r="J14" s="69">
        <v>3</v>
      </c>
      <c r="K14" s="69">
        <v>3</v>
      </c>
      <c r="L14" s="69">
        <v>13</v>
      </c>
      <c r="M14" s="69">
        <f>SUM(F14:L15)</f>
        <v>92</v>
      </c>
      <c r="N14" s="69">
        <v>4</v>
      </c>
      <c r="O14" s="69">
        <v>10</v>
      </c>
      <c r="P14" s="69">
        <v>0</v>
      </c>
      <c r="Q14" s="69">
        <f>SUM(O14:P15)</f>
        <v>10</v>
      </c>
      <c r="R14" s="69">
        <f>SUM(M14,N14,Q14)</f>
        <v>106</v>
      </c>
      <c r="S14" s="70">
        <v>512</v>
      </c>
      <c r="T14" s="69">
        <v>0</v>
      </c>
      <c r="U14" s="71">
        <f>SUM(R14:T15)</f>
        <v>618</v>
      </c>
    </row>
    <row r="15" spans="2:21" s="4" customFormat="1" ht="24" customHeight="1" x14ac:dyDescent="0.25">
      <c r="B15" s="85"/>
      <c r="C15" s="83"/>
      <c r="D15" s="84"/>
      <c r="E15" s="43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9"/>
      <c r="U15" s="71"/>
    </row>
    <row r="16" spans="2:21" s="4" customFormat="1" ht="24" customHeight="1" x14ac:dyDescent="0.25">
      <c r="B16" s="42"/>
      <c r="C16" s="47"/>
      <c r="D16" s="27"/>
      <c r="E16" s="46" t="s">
        <v>65</v>
      </c>
      <c r="F16" s="52">
        <f>7.71+8.23+8.07+7.9+7.66+7.43+6.75+5.65</f>
        <v>59.400000000000006</v>
      </c>
      <c r="G16" s="52">
        <f t="shared" ref="G16:M16" si="0">7.71+8.23+8.07+7.9+7.66+7.43+6.75+5.65</f>
        <v>59.400000000000006</v>
      </c>
      <c r="H16" s="52">
        <f t="shared" si="0"/>
        <v>59.400000000000006</v>
      </c>
      <c r="I16" s="52">
        <f t="shared" si="0"/>
        <v>59.400000000000006</v>
      </c>
      <c r="J16" s="52">
        <f t="shared" si="0"/>
        <v>59.400000000000006</v>
      </c>
      <c r="K16" s="52">
        <f t="shared" si="0"/>
        <v>59.400000000000006</v>
      </c>
      <c r="L16" s="52">
        <f t="shared" si="0"/>
        <v>59.400000000000006</v>
      </c>
      <c r="M16" s="52">
        <f t="shared" si="0"/>
        <v>59.400000000000006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6.74+6.33+6.22+5.95+6.74+8.53+8.91+7.87</f>
        <v>57.29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5">
        <v>6</v>
      </c>
      <c r="C17" s="81" t="s">
        <v>11</v>
      </c>
      <c r="D17" s="90"/>
      <c r="E17" s="16" t="s">
        <v>41</v>
      </c>
      <c r="F17" s="177">
        <f t="shared" ref="F17:Q17" si="2">100/F16</f>
        <v>1.6835016835016834</v>
      </c>
      <c r="G17" s="177">
        <f t="shared" si="2"/>
        <v>1.6835016835016834</v>
      </c>
      <c r="H17" s="177">
        <f t="shared" si="2"/>
        <v>1.6835016835016834</v>
      </c>
      <c r="I17" s="177">
        <f t="shared" si="2"/>
        <v>1.6835016835016834</v>
      </c>
      <c r="J17" s="177">
        <f t="shared" si="2"/>
        <v>1.6835016835016834</v>
      </c>
      <c r="K17" s="177">
        <f t="shared" si="2"/>
        <v>1.6835016835016834</v>
      </c>
      <c r="L17" s="177">
        <f t="shared" si="2"/>
        <v>1.6835016835016834</v>
      </c>
      <c r="M17" s="177">
        <f t="shared" si="2"/>
        <v>1.6835016835016834</v>
      </c>
      <c r="N17" s="177">
        <f t="shared" si="2"/>
        <v>1.8615040953090094</v>
      </c>
      <c r="O17" s="177">
        <f t="shared" si="2"/>
        <v>1.8964536317087046</v>
      </c>
      <c r="P17" s="177">
        <f t="shared" si="2"/>
        <v>1.8964536317087046</v>
      </c>
      <c r="Q17" s="177">
        <f t="shared" si="2"/>
        <v>1.8964536317087046</v>
      </c>
      <c r="R17" s="177"/>
      <c r="S17" s="177">
        <f>100/S16</f>
        <v>1.7455053237912377</v>
      </c>
      <c r="T17" s="177">
        <f>100/T16</f>
        <v>1.8162005085361426</v>
      </c>
      <c r="U17" s="105"/>
    </row>
    <row r="18" spans="2:21" s="4" customFormat="1" ht="24" customHeight="1" x14ac:dyDescent="0.25">
      <c r="B18" s="85"/>
      <c r="C18" s="83"/>
      <c r="D18" s="91"/>
      <c r="E18" s="46" t="s">
        <v>22</v>
      </c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05"/>
    </row>
    <row r="19" spans="2:21" s="4" customFormat="1" ht="24" customHeight="1" x14ac:dyDescent="0.25">
      <c r="B19" s="85">
        <v>7</v>
      </c>
      <c r="C19" s="81" t="s">
        <v>23</v>
      </c>
      <c r="D19" s="90"/>
      <c r="E19" s="15" t="s">
        <v>42</v>
      </c>
      <c r="F19" s="178">
        <f t="shared" ref="F19:Q19" si="3">F14*F17</f>
        <v>111.1111111111111</v>
      </c>
      <c r="G19" s="178">
        <f t="shared" si="3"/>
        <v>5.0505050505050502</v>
      </c>
      <c r="H19" s="178">
        <f t="shared" si="3"/>
        <v>6.7340067340067336</v>
      </c>
      <c r="I19" s="178">
        <f t="shared" si="3"/>
        <v>0</v>
      </c>
      <c r="J19" s="178">
        <f t="shared" si="3"/>
        <v>5.0505050505050502</v>
      </c>
      <c r="K19" s="178">
        <f t="shared" si="3"/>
        <v>5.0505050505050502</v>
      </c>
      <c r="L19" s="178">
        <f t="shared" si="3"/>
        <v>21.885521885521882</v>
      </c>
      <c r="M19" s="178">
        <f t="shared" si="3"/>
        <v>154.88215488215488</v>
      </c>
      <c r="N19" s="178">
        <f t="shared" si="3"/>
        <v>7.4460163812360376</v>
      </c>
      <c r="O19" s="178">
        <f t="shared" si="3"/>
        <v>18.964536317087045</v>
      </c>
      <c r="P19" s="178">
        <f t="shared" si="3"/>
        <v>0</v>
      </c>
      <c r="Q19" s="178">
        <f t="shared" si="3"/>
        <v>18.964536317087045</v>
      </c>
      <c r="R19" s="178">
        <f>SUM(M19,N19,Q19)</f>
        <v>181.29270758047795</v>
      </c>
      <c r="S19" s="178">
        <f>S14*S17</f>
        <v>893.69872578111369</v>
      </c>
      <c r="T19" s="178">
        <f>T14*T17</f>
        <v>0</v>
      </c>
      <c r="U19" s="92">
        <f>SUM(R19:T20)</f>
        <v>1074.9914333615916</v>
      </c>
    </row>
    <row r="20" spans="2:21" s="4" customFormat="1" ht="24" customHeight="1" x14ac:dyDescent="0.25">
      <c r="B20" s="85"/>
      <c r="C20" s="83"/>
      <c r="D20" s="91"/>
      <c r="E20" s="43" t="s">
        <v>24</v>
      </c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92"/>
    </row>
    <row r="21" spans="2:21" s="4" customFormat="1" ht="24" customHeight="1" x14ac:dyDescent="0.25">
      <c r="B21" s="42"/>
      <c r="C21" s="47"/>
      <c r="D21" s="27"/>
      <c r="E21" s="46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123.2</v>
      </c>
      <c r="O21" s="51">
        <v>126.5</v>
      </c>
      <c r="P21" s="51">
        <v>126.5</v>
      </c>
      <c r="Q21" s="51">
        <v>126.5</v>
      </c>
      <c r="R21" s="51"/>
      <c r="S21" s="51">
        <v>120.4</v>
      </c>
      <c r="T21" s="51">
        <v>113.4</v>
      </c>
      <c r="U21" s="32"/>
    </row>
    <row r="22" spans="2:21" s="4" customFormat="1" ht="24" customHeight="1" x14ac:dyDescent="0.25">
      <c r="B22" s="85">
        <v>8</v>
      </c>
      <c r="C22" s="81" t="s">
        <v>25</v>
      </c>
      <c r="D22" s="90"/>
      <c r="E22" s="16" t="s">
        <v>43</v>
      </c>
      <c r="F22" s="179">
        <f>100/F21</f>
        <v>0.81967213114754101</v>
      </c>
      <c r="G22" s="179">
        <f>100/G21</f>
        <v>0.81967213114754101</v>
      </c>
      <c r="H22" s="179">
        <f t="shared" ref="H22:T22" si="4">100/H21</f>
        <v>0.81967213114754101</v>
      </c>
      <c r="I22" s="179">
        <f t="shared" si="4"/>
        <v>0.81967213114754101</v>
      </c>
      <c r="J22" s="179">
        <f t="shared" si="4"/>
        <v>0.81967213114754101</v>
      </c>
      <c r="K22" s="179">
        <f t="shared" si="4"/>
        <v>0.81967213114754101</v>
      </c>
      <c r="L22" s="179">
        <f t="shared" si="4"/>
        <v>0.81967213114754101</v>
      </c>
      <c r="M22" s="179">
        <f t="shared" si="4"/>
        <v>0.81967213114754101</v>
      </c>
      <c r="N22" s="179">
        <f t="shared" si="4"/>
        <v>0.81168831168831168</v>
      </c>
      <c r="O22" s="179">
        <f t="shared" si="4"/>
        <v>0.79051383399209485</v>
      </c>
      <c r="P22" s="179">
        <f t="shared" si="4"/>
        <v>0.79051383399209485</v>
      </c>
      <c r="Q22" s="179">
        <f t="shared" si="4"/>
        <v>0.79051383399209485</v>
      </c>
      <c r="R22" s="179"/>
      <c r="S22" s="179">
        <f t="shared" si="4"/>
        <v>0.83056478405315615</v>
      </c>
      <c r="T22" s="179">
        <f t="shared" si="4"/>
        <v>0.88183421516754845</v>
      </c>
      <c r="U22" s="54"/>
    </row>
    <row r="23" spans="2:21" s="4" customFormat="1" ht="24" customHeight="1" x14ac:dyDescent="0.25">
      <c r="B23" s="85"/>
      <c r="C23" s="83"/>
      <c r="D23" s="91"/>
      <c r="E23" s="43" t="s">
        <v>22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54"/>
    </row>
    <row r="24" spans="2:21" s="4" customFormat="1" ht="24" customHeight="1" x14ac:dyDescent="0.25">
      <c r="B24" s="85">
        <v>9</v>
      </c>
      <c r="C24" s="81" t="s">
        <v>26</v>
      </c>
      <c r="D24" s="90"/>
      <c r="E24" s="15" t="s">
        <v>44</v>
      </c>
      <c r="F24" s="180">
        <f>F19*F22</f>
        <v>91.074681238615653</v>
      </c>
      <c r="G24" s="180">
        <f>G19*G22</f>
        <v>4.139758238118894</v>
      </c>
      <c r="H24" s="180">
        <f t="shared" ref="H24:T24" si="5">H19*H22</f>
        <v>5.5196776508251917</v>
      </c>
      <c r="I24" s="180">
        <f t="shared" si="5"/>
        <v>0</v>
      </c>
      <c r="J24" s="180">
        <f t="shared" si="5"/>
        <v>4.139758238118894</v>
      </c>
      <c r="K24" s="180">
        <f t="shared" si="5"/>
        <v>4.139758238118894</v>
      </c>
      <c r="L24" s="180">
        <f t="shared" si="5"/>
        <v>17.938952365181873</v>
      </c>
      <c r="M24" s="180">
        <f t="shared" si="5"/>
        <v>126.95258596897941</v>
      </c>
      <c r="N24" s="180">
        <f t="shared" si="5"/>
        <v>6.0438444652889913</v>
      </c>
      <c r="O24" s="180">
        <f t="shared" si="5"/>
        <v>14.991728313902803</v>
      </c>
      <c r="P24" s="180">
        <f t="shared" si="5"/>
        <v>0</v>
      </c>
      <c r="Q24" s="180">
        <f t="shared" si="5"/>
        <v>14.991728313902803</v>
      </c>
      <c r="R24" s="180">
        <f>SUM(M24,N24,Q24)</f>
        <v>147.9881587481712</v>
      </c>
      <c r="S24" s="180">
        <f t="shared" si="5"/>
        <v>742.2746891869715</v>
      </c>
      <c r="T24" s="180">
        <f t="shared" si="5"/>
        <v>0</v>
      </c>
      <c r="U24" s="106">
        <f>SUM(R24:T25)</f>
        <v>890.26284793514264</v>
      </c>
    </row>
    <row r="25" spans="2:21" s="4" customFormat="1" ht="24" customHeight="1" x14ac:dyDescent="0.25">
      <c r="B25" s="85"/>
      <c r="C25" s="83"/>
      <c r="D25" s="91"/>
      <c r="E25" s="43" t="s">
        <v>24</v>
      </c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06"/>
    </row>
    <row r="26" spans="2:21" s="4" customFormat="1" ht="24" customHeight="1" x14ac:dyDescent="0.25">
      <c r="B26" s="42"/>
      <c r="C26" s="47"/>
      <c r="D26" s="27"/>
      <c r="E26" s="46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91.9</v>
      </c>
      <c r="T26" s="52">
        <v>23.7</v>
      </c>
      <c r="U26" s="31"/>
    </row>
    <row r="27" spans="2:21" s="4" customFormat="1" ht="24" customHeight="1" x14ac:dyDescent="0.25">
      <c r="B27" s="85">
        <v>10</v>
      </c>
      <c r="C27" s="81" t="s">
        <v>27</v>
      </c>
      <c r="D27" s="90"/>
      <c r="E27" s="15" t="s">
        <v>45</v>
      </c>
      <c r="F27" s="57">
        <f>100/F26</f>
        <v>1.1848341232227488</v>
      </c>
      <c r="G27" s="57">
        <f t="shared" ref="G27:T27" si="6">100/G26</f>
        <v>1.1848341232227488</v>
      </c>
      <c r="H27" s="57">
        <f t="shared" si="6"/>
        <v>1.1848341232227488</v>
      </c>
      <c r="I27" s="57">
        <f t="shared" si="6"/>
        <v>1.1848341232227488</v>
      </c>
      <c r="J27" s="57">
        <f t="shared" si="6"/>
        <v>1.1848341232227488</v>
      </c>
      <c r="K27" s="57">
        <f t="shared" si="6"/>
        <v>1.1848341232227488</v>
      </c>
      <c r="L27" s="57">
        <f t="shared" si="6"/>
        <v>1.1848341232227488</v>
      </c>
      <c r="M27" s="57">
        <f t="shared" si="6"/>
        <v>1.1848341232227488</v>
      </c>
      <c r="N27" s="57">
        <f t="shared" si="6"/>
        <v>1.0729613733905579</v>
      </c>
      <c r="O27" s="57">
        <f t="shared" si="6"/>
        <v>1.1312217194570136</v>
      </c>
      <c r="P27" s="57">
        <f t="shared" si="6"/>
        <v>1.1312217194570136</v>
      </c>
      <c r="Q27" s="57">
        <f t="shared" si="6"/>
        <v>1.1312217194570136</v>
      </c>
      <c r="R27" s="57"/>
      <c r="S27" s="57">
        <f t="shared" si="6"/>
        <v>1.088139281828074</v>
      </c>
      <c r="T27" s="57">
        <f t="shared" si="6"/>
        <v>4.2194092827004219</v>
      </c>
      <c r="U27" s="54"/>
    </row>
    <row r="28" spans="2:21" s="4" customFormat="1" ht="24" customHeight="1" x14ac:dyDescent="0.25">
      <c r="B28" s="85"/>
      <c r="C28" s="83"/>
      <c r="D28" s="91"/>
      <c r="E28" s="43" t="s">
        <v>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4"/>
    </row>
    <row r="29" spans="2:21" s="4" customFormat="1" ht="24" customHeight="1" x14ac:dyDescent="0.25">
      <c r="B29" s="85">
        <v>11</v>
      </c>
      <c r="C29" s="81" t="s">
        <v>28</v>
      </c>
      <c r="D29" s="90"/>
      <c r="E29" s="15" t="s">
        <v>29</v>
      </c>
      <c r="F29" s="107">
        <f>F24*F27</f>
        <v>107.90839009314651</v>
      </c>
      <c r="G29" s="107">
        <f t="shared" ref="G29:T29" si="7">G24*G27</f>
        <v>4.9049268224157512</v>
      </c>
      <c r="H29" s="107">
        <f t="shared" si="7"/>
        <v>6.5399024298876682</v>
      </c>
      <c r="I29" s="107">
        <f t="shared" si="7"/>
        <v>0</v>
      </c>
      <c r="J29" s="107">
        <f t="shared" si="7"/>
        <v>4.9049268224157512</v>
      </c>
      <c r="K29" s="107">
        <f t="shared" si="7"/>
        <v>4.9049268224157512</v>
      </c>
      <c r="L29" s="107">
        <f t="shared" si="7"/>
        <v>21.25468289713492</v>
      </c>
      <c r="M29" s="107">
        <f t="shared" si="7"/>
        <v>150.41775588741635</v>
      </c>
      <c r="N29" s="107">
        <f t="shared" si="7"/>
        <v>6.4848116580353983</v>
      </c>
      <c r="O29" s="107">
        <f t="shared" si="7"/>
        <v>16.958968680885523</v>
      </c>
      <c r="P29" s="107">
        <f t="shared" si="7"/>
        <v>0</v>
      </c>
      <c r="Q29" s="107">
        <f t="shared" si="7"/>
        <v>16.958968680885523</v>
      </c>
      <c r="R29" s="181">
        <f>SUM(M29,N29,Q29)</f>
        <v>173.86153622633728</v>
      </c>
      <c r="S29" s="107">
        <f t="shared" si="7"/>
        <v>807.69824721106795</v>
      </c>
      <c r="T29" s="107">
        <f t="shared" si="7"/>
        <v>0</v>
      </c>
      <c r="U29" s="108">
        <f>SUM(R29:T30)</f>
        <v>981.55978343740526</v>
      </c>
    </row>
    <row r="30" spans="2:21" s="4" customFormat="1" ht="24" customHeight="1" x14ac:dyDescent="0.25">
      <c r="B30" s="85"/>
      <c r="C30" s="83"/>
      <c r="D30" s="91"/>
      <c r="E30" s="43" t="s">
        <v>24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81"/>
      <c r="S30" s="107"/>
      <c r="T30" s="107"/>
      <c r="U30" s="108"/>
    </row>
    <row r="31" spans="2:21" s="4" customFormat="1" ht="24" customHeight="1" x14ac:dyDescent="0.25">
      <c r="B31" s="85">
        <v>12</v>
      </c>
      <c r="C31" s="81" t="s">
        <v>30</v>
      </c>
      <c r="D31" s="82"/>
      <c r="E31" s="119" t="s">
        <v>31</v>
      </c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3"/>
    </row>
    <row r="32" spans="2:21" s="4" customFormat="1" ht="24" customHeight="1" thickBot="1" x14ac:dyDescent="0.3">
      <c r="B32" s="116"/>
      <c r="C32" s="117"/>
      <c r="D32" s="118"/>
      <c r="E32" s="120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6"/>
    </row>
    <row r="33" spans="2:21" s="4" customFormat="1" ht="24" customHeight="1" x14ac:dyDescent="0.25">
      <c r="B33" s="109">
        <v>13</v>
      </c>
      <c r="C33" s="110" t="s">
        <v>32</v>
      </c>
      <c r="D33" s="111"/>
      <c r="E33" s="19" t="s">
        <v>46</v>
      </c>
      <c r="F33" s="112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2"/>
      <c r="T33" s="112"/>
      <c r="U33" s="114"/>
    </row>
    <row r="34" spans="2:21" s="4" customFormat="1" ht="24" customHeight="1" x14ac:dyDescent="0.25">
      <c r="B34" s="85"/>
      <c r="C34" s="83"/>
      <c r="D34" s="84"/>
      <c r="E34" s="13" t="s">
        <v>22</v>
      </c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5"/>
    </row>
    <row r="35" spans="2:21" s="4" customFormat="1" ht="24" customHeight="1" x14ac:dyDescent="0.25">
      <c r="B35" s="85">
        <v>14</v>
      </c>
      <c r="C35" s="81" t="s">
        <v>33</v>
      </c>
      <c r="D35" s="82"/>
      <c r="E35" s="13" t="s">
        <v>47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5"/>
    </row>
    <row r="36" spans="2:21" s="4" customFormat="1" ht="24" customHeight="1" thickBot="1" x14ac:dyDescent="0.3">
      <c r="B36" s="116"/>
      <c r="C36" s="117"/>
      <c r="D36" s="118"/>
      <c r="E36" s="21" t="s">
        <v>12</v>
      </c>
      <c r="F36" s="127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27"/>
      <c r="T36" s="127"/>
      <c r="U36" s="149"/>
    </row>
    <row r="37" spans="2:21" s="4" customFormat="1" ht="24" customHeight="1" x14ac:dyDescent="0.25">
      <c r="B37" s="109">
        <v>15</v>
      </c>
      <c r="C37" s="110" t="s">
        <v>34</v>
      </c>
      <c r="D37" s="111"/>
      <c r="E37" s="19" t="s">
        <v>48</v>
      </c>
      <c r="F37" s="128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  <c r="U37" s="114"/>
    </row>
    <row r="38" spans="2:21" s="4" customFormat="1" ht="24" customHeight="1" x14ac:dyDescent="0.25">
      <c r="B38" s="85"/>
      <c r="C38" s="83"/>
      <c r="D38" s="84"/>
      <c r="E38" s="13" t="s">
        <v>22</v>
      </c>
      <c r="F38" s="131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  <c r="U38" s="115"/>
    </row>
    <row r="39" spans="2:21" s="4" customFormat="1" ht="24" customHeight="1" x14ac:dyDescent="0.25">
      <c r="B39" s="85">
        <v>16</v>
      </c>
      <c r="C39" s="81" t="s">
        <v>35</v>
      </c>
      <c r="D39" s="82"/>
      <c r="E39" s="13" t="s">
        <v>49</v>
      </c>
      <c r="F39" s="121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57"/>
      <c r="U39" s="115"/>
    </row>
    <row r="40" spans="2:21" s="4" customFormat="1" ht="24" customHeight="1" thickBot="1" x14ac:dyDescent="0.3">
      <c r="B40" s="116"/>
      <c r="C40" s="117"/>
      <c r="D40" s="118"/>
      <c r="E40" s="21" t="s">
        <v>36</v>
      </c>
      <c r="F40" s="124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58"/>
      <c r="U40" s="149"/>
    </row>
    <row r="41" spans="2:21" s="4" customFormat="1" ht="24" customHeight="1" x14ac:dyDescent="0.25">
      <c r="B41" s="150">
        <v>17</v>
      </c>
      <c r="C41" s="151" t="s">
        <v>37</v>
      </c>
      <c r="D41" s="152"/>
      <c r="E41" s="43" t="s">
        <v>50</v>
      </c>
      <c r="F41" s="128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30"/>
      <c r="U41" s="153"/>
    </row>
    <row r="42" spans="2:21" s="4" customFormat="1" ht="24" customHeight="1" x14ac:dyDescent="0.25">
      <c r="B42" s="85"/>
      <c r="C42" s="83"/>
      <c r="D42" s="84"/>
      <c r="E42" s="13" t="s">
        <v>22</v>
      </c>
      <c r="F42" s="131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3"/>
      <c r="U42" s="115"/>
    </row>
    <row r="43" spans="2:21" s="4" customFormat="1" ht="24" customHeight="1" x14ac:dyDescent="0.25">
      <c r="B43" s="85">
        <v>18</v>
      </c>
      <c r="C43" s="81" t="s">
        <v>38</v>
      </c>
      <c r="D43" s="82"/>
      <c r="E43" s="13" t="s">
        <v>51</v>
      </c>
      <c r="F43" s="121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57"/>
      <c r="U43" s="115"/>
    </row>
    <row r="44" spans="2:21" s="4" customFormat="1" ht="24" customHeight="1" thickBot="1" x14ac:dyDescent="0.3">
      <c r="B44" s="116"/>
      <c r="C44" s="117"/>
      <c r="D44" s="118"/>
      <c r="E44" s="21" t="s">
        <v>36</v>
      </c>
      <c r="F44" s="124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58"/>
      <c r="U44" s="149"/>
    </row>
    <row r="45" spans="2:21" s="4" customFormat="1" ht="15" customHeight="1" x14ac:dyDescent="0.25">
      <c r="B45" s="134" t="s">
        <v>5</v>
      </c>
      <c r="C45" s="135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</row>
    <row r="46" spans="2:21" s="4" customFormat="1" ht="48" customHeight="1" thickBot="1" x14ac:dyDescent="0.3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8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58" t="s">
        <v>77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1"/>
    </row>
    <row r="3" spans="2:21" s="3" customFormat="1" ht="24" customHeight="1" thickBot="1" x14ac:dyDescent="0.3">
      <c r="B3" s="139" t="s">
        <v>0</v>
      </c>
      <c r="C3" s="140"/>
      <c r="D3" s="145" t="s">
        <v>73</v>
      </c>
      <c r="E3" s="146"/>
      <c r="F3" s="159" t="s">
        <v>13</v>
      </c>
      <c r="G3" s="160"/>
      <c r="H3" s="160"/>
      <c r="I3" s="140"/>
      <c r="J3" s="167" t="s">
        <v>74</v>
      </c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9"/>
    </row>
    <row r="4" spans="2:21" s="3" customFormat="1" ht="24" customHeight="1" x14ac:dyDescent="0.25">
      <c r="B4" s="5" t="s">
        <v>1</v>
      </c>
      <c r="C4" s="6"/>
      <c r="D4" s="147">
        <v>43878</v>
      </c>
      <c r="E4" s="148"/>
      <c r="F4" s="161" t="s">
        <v>14</v>
      </c>
      <c r="G4" s="162"/>
      <c r="H4" s="162"/>
      <c r="I4" s="163"/>
      <c r="J4" s="170" t="s">
        <v>76</v>
      </c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2"/>
    </row>
    <row r="5" spans="2:21" s="3" customFormat="1" ht="24" customHeight="1" x14ac:dyDescent="0.25">
      <c r="B5" s="7" t="s">
        <v>2</v>
      </c>
      <c r="C5" s="8"/>
      <c r="D5" s="65" t="s">
        <v>80</v>
      </c>
      <c r="E5" s="66"/>
      <c r="F5" s="164" t="s">
        <v>15</v>
      </c>
      <c r="G5" s="165"/>
      <c r="H5" s="165"/>
      <c r="I5" s="166"/>
      <c r="J5" s="173" t="s">
        <v>79</v>
      </c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5"/>
    </row>
    <row r="6" spans="2:21" s="3" customFormat="1" ht="24" customHeight="1" thickBot="1" x14ac:dyDescent="0.3">
      <c r="B6" s="9" t="s">
        <v>3</v>
      </c>
      <c r="C6" s="10"/>
      <c r="D6" s="62" t="s">
        <v>64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64"/>
    </row>
    <row r="7" spans="2:21" s="3" customFormat="1" ht="24" customHeight="1" thickBot="1" x14ac:dyDescent="0.3">
      <c r="B7" s="11" t="s">
        <v>4</v>
      </c>
      <c r="C7" s="12"/>
      <c r="D7" s="67"/>
      <c r="E7" s="68"/>
      <c r="F7" s="159" t="s">
        <v>16</v>
      </c>
      <c r="G7" s="160"/>
      <c r="H7" s="160"/>
      <c r="I7" s="140"/>
      <c r="J7" s="176">
        <v>43879</v>
      </c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9"/>
    </row>
    <row r="8" spans="2:21" s="3" customFormat="1" ht="24" customHeight="1" x14ac:dyDescent="0.25">
      <c r="B8" s="44">
        <v>1</v>
      </c>
      <c r="C8" s="78" t="s">
        <v>6</v>
      </c>
      <c r="D8" s="79"/>
      <c r="E8" s="80"/>
      <c r="F8" s="93" t="s">
        <v>71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</row>
    <row r="9" spans="2:21" s="3" customFormat="1" ht="24" customHeight="1" x14ac:dyDescent="0.25">
      <c r="B9" s="42">
        <v>2</v>
      </c>
      <c r="C9" s="75" t="s">
        <v>7</v>
      </c>
      <c r="D9" s="77"/>
      <c r="E9" s="13" t="s">
        <v>39</v>
      </c>
      <c r="F9" s="96" t="s">
        <v>69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/>
    </row>
    <row r="10" spans="2:21" s="3" customFormat="1" ht="24" customHeight="1" x14ac:dyDescent="0.25">
      <c r="B10" s="42">
        <v>3</v>
      </c>
      <c r="C10" s="75" t="s">
        <v>8</v>
      </c>
      <c r="D10" s="76"/>
      <c r="E10" s="77"/>
      <c r="F10" s="99" t="s">
        <v>75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00"/>
      <c r="U10" s="101"/>
    </row>
    <row r="11" spans="2:21" s="3" customFormat="1" ht="24" customHeight="1" thickBot="1" x14ac:dyDescent="0.3">
      <c r="B11" s="45">
        <v>4</v>
      </c>
      <c r="C11" s="72" t="s">
        <v>9</v>
      </c>
      <c r="D11" s="73"/>
      <c r="E11" s="74"/>
      <c r="F11" s="102" t="s">
        <v>72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3"/>
      <c r="U11" s="104"/>
    </row>
    <row r="12" spans="2:21" s="3" customFormat="1" ht="18" customHeight="1" x14ac:dyDescent="0.25">
      <c r="B12" s="141"/>
      <c r="C12" s="129"/>
      <c r="D12" s="129"/>
      <c r="E12" s="130"/>
      <c r="F12" s="154" t="s">
        <v>19</v>
      </c>
      <c r="G12" s="155"/>
      <c r="H12" s="155"/>
      <c r="I12" s="155"/>
      <c r="J12" s="155"/>
      <c r="K12" s="155"/>
      <c r="L12" s="156"/>
      <c r="M12" s="50" t="s">
        <v>19</v>
      </c>
      <c r="N12" s="19" t="s">
        <v>21</v>
      </c>
      <c r="O12" s="154" t="s">
        <v>20</v>
      </c>
      <c r="P12" s="156"/>
      <c r="Q12" s="49" t="s">
        <v>20</v>
      </c>
      <c r="R12" s="48" t="s">
        <v>61</v>
      </c>
      <c r="S12" s="86" t="s">
        <v>17</v>
      </c>
      <c r="T12" s="86" t="s">
        <v>18</v>
      </c>
      <c r="U12" s="88" t="s">
        <v>70</v>
      </c>
    </row>
    <row r="13" spans="2:21" s="3" customFormat="1" ht="18" customHeight="1" x14ac:dyDescent="0.25">
      <c r="B13" s="142"/>
      <c r="C13" s="132"/>
      <c r="D13" s="132"/>
      <c r="E13" s="133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7"/>
      <c r="T13" s="87"/>
      <c r="U13" s="89"/>
    </row>
    <row r="14" spans="2:21" s="4" customFormat="1" ht="24" customHeight="1" x14ac:dyDescent="0.25">
      <c r="B14" s="85">
        <v>5</v>
      </c>
      <c r="C14" s="81" t="s">
        <v>10</v>
      </c>
      <c r="D14" s="82"/>
      <c r="E14" s="15" t="s">
        <v>40</v>
      </c>
      <c r="F14" s="69">
        <v>75</v>
      </c>
      <c r="G14" s="69">
        <v>8</v>
      </c>
      <c r="H14" s="69">
        <v>0</v>
      </c>
      <c r="I14" s="69">
        <v>0</v>
      </c>
      <c r="J14" s="69">
        <v>8</v>
      </c>
      <c r="K14" s="69">
        <v>6</v>
      </c>
      <c r="L14" s="69">
        <v>14</v>
      </c>
      <c r="M14" s="69">
        <f>SUM(F14:L15)</f>
        <v>111</v>
      </c>
      <c r="N14" s="69">
        <v>4</v>
      </c>
      <c r="O14" s="69">
        <v>14</v>
      </c>
      <c r="P14" s="69">
        <v>0</v>
      </c>
      <c r="Q14" s="69">
        <f>SUM(O14:P15)</f>
        <v>14</v>
      </c>
      <c r="R14" s="69">
        <f>SUM(M14,N14,Q14)</f>
        <v>129</v>
      </c>
      <c r="S14" s="70">
        <v>639</v>
      </c>
      <c r="T14" s="69">
        <v>1</v>
      </c>
      <c r="U14" s="71">
        <f>SUM(R14:T15)</f>
        <v>769</v>
      </c>
    </row>
    <row r="15" spans="2:21" s="4" customFormat="1" ht="24" customHeight="1" x14ac:dyDescent="0.25">
      <c r="B15" s="85"/>
      <c r="C15" s="83"/>
      <c r="D15" s="84"/>
      <c r="E15" s="43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9"/>
      <c r="U15" s="71"/>
    </row>
    <row r="16" spans="2:21" s="4" customFormat="1" ht="24" customHeight="1" x14ac:dyDescent="0.25">
      <c r="B16" s="42"/>
      <c r="C16" s="47"/>
      <c r="D16" s="27"/>
      <c r="E16" s="46" t="s">
        <v>65</v>
      </c>
      <c r="F16" s="52">
        <f>7.71+8.23+8.07+7.9+7.66+7.43+6.75+5.65</f>
        <v>59.400000000000006</v>
      </c>
      <c r="G16" s="52">
        <f t="shared" ref="G16:M16" si="0">7.71+8.23+8.07+7.9+7.66+7.43+6.75+5.65</f>
        <v>59.400000000000006</v>
      </c>
      <c r="H16" s="52">
        <f t="shared" si="0"/>
        <v>59.400000000000006</v>
      </c>
      <c r="I16" s="52">
        <f t="shared" si="0"/>
        <v>59.400000000000006</v>
      </c>
      <c r="J16" s="52">
        <f t="shared" si="0"/>
        <v>59.400000000000006</v>
      </c>
      <c r="K16" s="52">
        <f t="shared" si="0"/>
        <v>59.400000000000006</v>
      </c>
      <c r="L16" s="52">
        <f t="shared" si="0"/>
        <v>59.400000000000006</v>
      </c>
      <c r="M16" s="52">
        <f t="shared" si="0"/>
        <v>59.400000000000006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6.74+6.33+6.22+5.95+6.74+8.53+8.91+7.87</f>
        <v>57.29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5">
        <v>6</v>
      </c>
      <c r="C17" s="81" t="s">
        <v>11</v>
      </c>
      <c r="D17" s="90"/>
      <c r="E17" s="16" t="s">
        <v>41</v>
      </c>
      <c r="F17" s="177">
        <f t="shared" ref="F17:Q17" si="2">100/F16</f>
        <v>1.6835016835016834</v>
      </c>
      <c r="G17" s="177">
        <f t="shared" si="2"/>
        <v>1.6835016835016834</v>
      </c>
      <c r="H17" s="177">
        <f t="shared" si="2"/>
        <v>1.6835016835016834</v>
      </c>
      <c r="I17" s="177">
        <f t="shared" si="2"/>
        <v>1.6835016835016834</v>
      </c>
      <c r="J17" s="177">
        <f t="shared" si="2"/>
        <v>1.6835016835016834</v>
      </c>
      <c r="K17" s="177">
        <f t="shared" si="2"/>
        <v>1.6835016835016834</v>
      </c>
      <c r="L17" s="177">
        <f t="shared" si="2"/>
        <v>1.6835016835016834</v>
      </c>
      <c r="M17" s="177">
        <f t="shared" si="2"/>
        <v>1.6835016835016834</v>
      </c>
      <c r="N17" s="177">
        <f t="shared" si="2"/>
        <v>1.8615040953090094</v>
      </c>
      <c r="O17" s="177">
        <f t="shared" si="2"/>
        <v>1.8964536317087046</v>
      </c>
      <c r="P17" s="177">
        <f t="shared" si="2"/>
        <v>1.8964536317087046</v>
      </c>
      <c r="Q17" s="177">
        <f t="shared" si="2"/>
        <v>1.8964536317087046</v>
      </c>
      <c r="R17" s="177"/>
      <c r="S17" s="177">
        <f>100/S16</f>
        <v>1.7455053237912377</v>
      </c>
      <c r="T17" s="177">
        <f>100/T16</f>
        <v>1.8162005085361426</v>
      </c>
      <c r="U17" s="105"/>
    </row>
    <row r="18" spans="2:21" s="4" customFormat="1" ht="24" customHeight="1" x14ac:dyDescent="0.25">
      <c r="B18" s="85"/>
      <c r="C18" s="83"/>
      <c r="D18" s="91"/>
      <c r="E18" s="46" t="s">
        <v>22</v>
      </c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05"/>
    </row>
    <row r="19" spans="2:21" s="4" customFormat="1" ht="24" customHeight="1" x14ac:dyDescent="0.25">
      <c r="B19" s="85">
        <v>7</v>
      </c>
      <c r="C19" s="81" t="s">
        <v>23</v>
      </c>
      <c r="D19" s="90"/>
      <c r="E19" s="15" t="s">
        <v>42</v>
      </c>
      <c r="F19" s="178">
        <f t="shared" ref="F19:Q19" si="3">F14*F17</f>
        <v>126.26262626262626</v>
      </c>
      <c r="G19" s="178">
        <f t="shared" si="3"/>
        <v>13.468013468013467</v>
      </c>
      <c r="H19" s="178">
        <f t="shared" si="3"/>
        <v>0</v>
      </c>
      <c r="I19" s="178">
        <f t="shared" si="3"/>
        <v>0</v>
      </c>
      <c r="J19" s="178">
        <f t="shared" si="3"/>
        <v>13.468013468013467</v>
      </c>
      <c r="K19" s="178">
        <f t="shared" si="3"/>
        <v>10.1010101010101</v>
      </c>
      <c r="L19" s="178">
        <f t="shared" si="3"/>
        <v>23.569023569023567</v>
      </c>
      <c r="M19" s="178">
        <f t="shared" si="3"/>
        <v>186.86868686868686</v>
      </c>
      <c r="N19" s="178">
        <f t="shared" si="3"/>
        <v>7.4460163812360376</v>
      </c>
      <c r="O19" s="178">
        <f t="shared" si="3"/>
        <v>26.550350843921866</v>
      </c>
      <c r="P19" s="178">
        <f t="shared" si="3"/>
        <v>0</v>
      </c>
      <c r="Q19" s="178">
        <f t="shared" si="3"/>
        <v>26.550350843921866</v>
      </c>
      <c r="R19" s="178">
        <f>SUM(M19,N19,Q19)</f>
        <v>220.86505409384478</v>
      </c>
      <c r="S19" s="178">
        <f>S14*S17</f>
        <v>1115.3779019026008</v>
      </c>
      <c r="T19" s="178">
        <f>T14*T17</f>
        <v>1.8162005085361426</v>
      </c>
      <c r="U19" s="92">
        <f>SUM(R19:T20)</f>
        <v>1338.0591565049817</v>
      </c>
    </row>
    <row r="20" spans="2:21" s="4" customFormat="1" ht="24" customHeight="1" x14ac:dyDescent="0.25">
      <c r="B20" s="85"/>
      <c r="C20" s="83"/>
      <c r="D20" s="91"/>
      <c r="E20" s="43" t="s">
        <v>24</v>
      </c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92"/>
    </row>
    <row r="21" spans="2:21" s="4" customFormat="1" ht="24" customHeight="1" x14ac:dyDescent="0.25">
      <c r="B21" s="42"/>
      <c r="C21" s="47"/>
      <c r="D21" s="27"/>
      <c r="E21" s="46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134.19999999999999</v>
      </c>
      <c r="O21" s="51">
        <v>117.1</v>
      </c>
      <c r="P21" s="51">
        <v>117.1</v>
      </c>
      <c r="Q21" s="51">
        <v>117.1</v>
      </c>
      <c r="R21" s="51"/>
      <c r="S21" s="51">
        <v>106.4</v>
      </c>
      <c r="T21" s="51">
        <v>104.3</v>
      </c>
      <c r="U21" s="32"/>
    </row>
    <row r="22" spans="2:21" s="4" customFormat="1" ht="24" customHeight="1" x14ac:dyDescent="0.25">
      <c r="B22" s="85">
        <v>8</v>
      </c>
      <c r="C22" s="81" t="s">
        <v>25</v>
      </c>
      <c r="D22" s="90"/>
      <c r="E22" s="16" t="s">
        <v>43</v>
      </c>
      <c r="F22" s="179">
        <f>100/F21</f>
        <v>0.81967213114754101</v>
      </c>
      <c r="G22" s="179">
        <f>100/G21</f>
        <v>0.81967213114754101</v>
      </c>
      <c r="H22" s="179">
        <f t="shared" ref="H22:T22" si="4">100/H21</f>
        <v>0.81967213114754101</v>
      </c>
      <c r="I22" s="179">
        <f t="shared" si="4"/>
        <v>0.81967213114754101</v>
      </c>
      <c r="J22" s="179">
        <f t="shared" si="4"/>
        <v>0.81967213114754101</v>
      </c>
      <c r="K22" s="179">
        <f t="shared" si="4"/>
        <v>0.81967213114754101</v>
      </c>
      <c r="L22" s="179">
        <f t="shared" si="4"/>
        <v>0.81967213114754101</v>
      </c>
      <c r="M22" s="179">
        <f t="shared" si="4"/>
        <v>0.81967213114754101</v>
      </c>
      <c r="N22" s="179">
        <f t="shared" si="4"/>
        <v>0.7451564828614009</v>
      </c>
      <c r="O22" s="179">
        <f t="shared" si="4"/>
        <v>0.8539709649871905</v>
      </c>
      <c r="P22" s="179">
        <f t="shared" si="4"/>
        <v>0.8539709649871905</v>
      </c>
      <c r="Q22" s="179">
        <f t="shared" si="4"/>
        <v>0.8539709649871905</v>
      </c>
      <c r="R22" s="179"/>
      <c r="S22" s="179">
        <f t="shared" si="4"/>
        <v>0.93984962406015038</v>
      </c>
      <c r="T22" s="179">
        <f t="shared" si="4"/>
        <v>0.95877277085330781</v>
      </c>
      <c r="U22" s="54"/>
    </row>
    <row r="23" spans="2:21" s="4" customFormat="1" ht="24" customHeight="1" x14ac:dyDescent="0.25">
      <c r="B23" s="85"/>
      <c r="C23" s="83"/>
      <c r="D23" s="91"/>
      <c r="E23" s="43" t="s">
        <v>22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54"/>
    </row>
    <row r="24" spans="2:21" s="4" customFormat="1" ht="24" customHeight="1" x14ac:dyDescent="0.25">
      <c r="B24" s="85">
        <v>9</v>
      </c>
      <c r="C24" s="81" t="s">
        <v>26</v>
      </c>
      <c r="D24" s="90"/>
      <c r="E24" s="15" t="s">
        <v>44</v>
      </c>
      <c r="F24" s="180">
        <f>F19*F22</f>
        <v>103.49395595297234</v>
      </c>
      <c r="G24" s="180">
        <f>G19*G22</f>
        <v>11.039355301650383</v>
      </c>
      <c r="H24" s="180">
        <f t="shared" ref="H24:T24" si="5">H19*H22</f>
        <v>0</v>
      </c>
      <c r="I24" s="180">
        <f t="shared" si="5"/>
        <v>0</v>
      </c>
      <c r="J24" s="180">
        <f t="shared" si="5"/>
        <v>11.039355301650383</v>
      </c>
      <c r="K24" s="180">
        <f t="shared" si="5"/>
        <v>8.279516476237788</v>
      </c>
      <c r="L24" s="180">
        <f t="shared" si="5"/>
        <v>19.31887177788817</v>
      </c>
      <c r="M24" s="180">
        <f t="shared" si="5"/>
        <v>153.17105481039908</v>
      </c>
      <c r="N24" s="180">
        <f t="shared" si="5"/>
        <v>5.5484473779702217</v>
      </c>
      <c r="O24" s="180">
        <f t="shared" si="5"/>
        <v>22.673228730932422</v>
      </c>
      <c r="P24" s="180">
        <f t="shared" si="5"/>
        <v>0</v>
      </c>
      <c r="Q24" s="180">
        <f t="shared" si="5"/>
        <v>22.673228730932422</v>
      </c>
      <c r="R24" s="180">
        <f>SUM(M24,N24,Q24)</f>
        <v>181.39273091930175</v>
      </c>
      <c r="S24" s="180">
        <f t="shared" si="5"/>
        <v>1048.2875017881586</v>
      </c>
      <c r="T24" s="180">
        <f t="shared" si="5"/>
        <v>1.7413235939943841</v>
      </c>
      <c r="U24" s="106">
        <f>SUM(R24:T25)</f>
        <v>1231.4215563014548</v>
      </c>
    </row>
    <row r="25" spans="2:21" s="4" customFormat="1" ht="24" customHeight="1" x14ac:dyDescent="0.25">
      <c r="B25" s="85"/>
      <c r="C25" s="83"/>
      <c r="D25" s="91"/>
      <c r="E25" s="43" t="s">
        <v>24</v>
      </c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06"/>
    </row>
    <row r="26" spans="2:21" s="4" customFormat="1" ht="24" customHeight="1" x14ac:dyDescent="0.25">
      <c r="B26" s="42"/>
      <c r="C26" s="47"/>
      <c r="D26" s="27"/>
      <c r="E26" s="46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91.9</v>
      </c>
      <c r="T26" s="52">
        <v>23.7</v>
      </c>
      <c r="U26" s="31"/>
    </row>
    <row r="27" spans="2:21" s="4" customFormat="1" ht="24" customHeight="1" x14ac:dyDescent="0.25">
      <c r="B27" s="85">
        <v>10</v>
      </c>
      <c r="C27" s="81" t="s">
        <v>27</v>
      </c>
      <c r="D27" s="90"/>
      <c r="E27" s="15" t="s">
        <v>45</v>
      </c>
      <c r="F27" s="57">
        <f>100/F26</f>
        <v>1.1848341232227488</v>
      </c>
      <c r="G27" s="57">
        <f t="shared" ref="G27:T27" si="6">100/G26</f>
        <v>1.1848341232227488</v>
      </c>
      <c r="H27" s="57">
        <f t="shared" si="6"/>
        <v>1.1848341232227488</v>
      </c>
      <c r="I27" s="57">
        <f t="shared" si="6"/>
        <v>1.1848341232227488</v>
      </c>
      <c r="J27" s="57">
        <f t="shared" si="6"/>
        <v>1.1848341232227488</v>
      </c>
      <c r="K27" s="57">
        <f t="shared" si="6"/>
        <v>1.1848341232227488</v>
      </c>
      <c r="L27" s="57">
        <f t="shared" si="6"/>
        <v>1.1848341232227488</v>
      </c>
      <c r="M27" s="57">
        <f t="shared" si="6"/>
        <v>1.1848341232227488</v>
      </c>
      <c r="N27" s="57">
        <f t="shared" si="6"/>
        <v>1.0729613733905579</v>
      </c>
      <c r="O27" s="57">
        <f t="shared" si="6"/>
        <v>1.1312217194570136</v>
      </c>
      <c r="P27" s="57">
        <f t="shared" si="6"/>
        <v>1.1312217194570136</v>
      </c>
      <c r="Q27" s="57">
        <f t="shared" si="6"/>
        <v>1.1312217194570136</v>
      </c>
      <c r="R27" s="57"/>
      <c r="S27" s="57">
        <f t="shared" si="6"/>
        <v>1.088139281828074</v>
      </c>
      <c r="T27" s="57">
        <f t="shared" si="6"/>
        <v>4.2194092827004219</v>
      </c>
      <c r="U27" s="54"/>
    </row>
    <row r="28" spans="2:21" s="4" customFormat="1" ht="24" customHeight="1" x14ac:dyDescent="0.25">
      <c r="B28" s="85"/>
      <c r="C28" s="83"/>
      <c r="D28" s="91"/>
      <c r="E28" s="43" t="s">
        <v>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4"/>
    </row>
    <row r="29" spans="2:21" s="4" customFormat="1" ht="24" customHeight="1" x14ac:dyDescent="0.25">
      <c r="B29" s="85">
        <v>11</v>
      </c>
      <c r="C29" s="81" t="s">
        <v>28</v>
      </c>
      <c r="D29" s="90"/>
      <c r="E29" s="15" t="s">
        <v>29</v>
      </c>
      <c r="F29" s="107">
        <f>F24*F27</f>
        <v>122.62317056039377</v>
      </c>
      <c r="G29" s="107">
        <f t="shared" ref="G29:T29" si="7">G24*G27</f>
        <v>13.079804859775336</v>
      </c>
      <c r="H29" s="107">
        <f t="shared" si="7"/>
        <v>0</v>
      </c>
      <c r="I29" s="107">
        <f t="shared" si="7"/>
        <v>0</v>
      </c>
      <c r="J29" s="107">
        <f t="shared" si="7"/>
        <v>13.079804859775336</v>
      </c>
      <c r="K29" s="107">
        <f t="shared" si="7"/>
        <v>9.8098536448315024</v>
      </c>
      <c r="L29" s="107">
        <f t="shared" si="7"/>
        <v>22.889658504606835</v>
      </c>
      <c r="M29" s="107">
        <f t="shared" si="7"/>
        <v>181.4822924293828</v>
      </c>
      <c r="N29" s="107">
        <f t="shared" si="7"/>
        <v>5.9532697188521686</v>
      </c>
      <c r="O29" s="107">
        <f t="shared" si="7"/>
        <v>25.648448790647535</v>
      </c>
      <c r="P29" s="107">
        <f t="shared" si="7"/>
        <v>0</v>
      </c>
      <c r="Q29" s="107">
        <f t="shared" si="7"/>
        <v>25.648448790647535</v>
      </c>
      <c r="R29" s="181">
        <f>SUM(M29,N29,Q29)</f>
        <v>213.0840109388825</v>
      </c>
      <c r="S29" s="107">
        <f t="shared" si="7"/>
        <v>1140.6828093451127</v>
      </c>
      <c r="T29" s="107">
        <f t="shared" si="7"/>
        <v>7.3473569366851645</v>
      </c>
      <c r="U29" s="108">
        <f>SUM(R29:T30)</f>
        <v>1361.1141772206804</v>
      </c>
    </row>
    <row r="30" spans="2:21" s="4" customFormat="1" ht="24" customHeight="1" x14ac:dyDescent="0.25">
      <c r="B30" s="85"/>
      <c r="C30" s="83"/>
      <c r="D30" s="91"/>
      <c r="E30" s="43" t="s">
        <v>24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81"/>
      <c r="S30" s="107"/>
      <c r="T30" s="107"/>
      <c r="U30" s="108"/>
    </row>
    <row r="31" spans="2:21" s="4" customFormat="1" ht="24" customHeight="1" x14ac:dyDescent="0.25">
      <c r="B31" s="85">
        <v>12</v>
      </c>
      <c r="C31" s="81" t="s">
        <v>30</v>
      </c>
      <c r="D31" s="82"/>
      <c r="E31" s="119" t="s">
        <v>31</v>
      </c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3"/>
    </row>
    <row r="32" spans="2:21" s="4" customFormat="1" ht="24" customHeight="1" thickBot="1" x14ac:dyDescent="0.3">
      <c r="B32" s="116"/>
      <c r="C32" s="117"/>
      <c r="D32" s="118"/>
      <c r="E32" s="120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6"/>
    </row>
    <row r="33" spans="2:21" s="4" customFormat="1" ht="24" customHeight="1" x14ac:dyDescent="0.25">
      <c r="B33" s="109">
        <v>13</v>
      </c>
      <c r="C33" s="110" t="s">
        <v>32</v>
      </c>
      <c r="D33" s="111"/>
      <c r="E33" s="19" t="s">
        <v>46</v>
      </c>
      <c r="F33" s="112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2"/>
      <c r="T33" s="112"/>
      <c r="U33" s="114"/>
    </row>
    <row r="34" spans="2:21" s="4" customFormat="1" ht="24" customHeight="1" x14ac:dyDescent="0.25">
      <c r="B34" s="85"/>
      <c r="C34" s="83"/>
      <c r="D34" s="84"/>
      <c r="E34" s="13" t="s">
        <v>22</v>
      </c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5"/>
    </row>
    <row r="35" spans="2:21" s="4" customFormat="1" ht="24" customHeight="1" x14ac:dyDescent="0.25">
      <c r="B35" s="85">
        <v>14</v>
      </c>
      <c r="C35" s="81" t="s">
        <v>33</v>
      </c>
      <c r="D35" s="82"/>
      <c r="E35" s="13" t="s">
        <v>47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5"/>
    </row>
    <row r="36" spans="2:21" s="4" customFormat="1" ht="24" customHeight="1" thickBot="1" x14ac:dyDescent="0.3">
      <c r="B36" s="116"/>
      <c r="C36" s="117"/>
      <c r="D36" s="118"/>
      <c r="E36" s="21" t="s">
        <v>12</v>
      </c>
      <c r="F36" s="127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27"/>
      <c r="T36" s="127"/>
      <c r="U36" s="149"/>
    </row>
    <row r="37" spans="2:21" s="4" customFormat="1" ht="24" customHeight="1" x14ac:dyDescent="0.25">
      <c r="B37" s="109">
        <v>15</v>
      </c>
      <c r="C37" s="110" t="s">
        <v>34</v>
      </c>
      <c r="D37" s="111"/>
      <c r="E37" s="19" t="s">
        <v>48</v>
      </c>
      <c r="F37" s="128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  <c r="U37" s="114"/>
    </row>
    <row r="38" spans="2:21" s="4" customFormat="1" ht="24" customHeight="1" x14ac:dyDescent="0.25">
      <c r="B38" s="85"/>
      <c r="C38" s="83"/>
      <c r="D38" s="84"/>
      <c r="E38" s="13" t="s">
        <v>22</v>
      </c>
      <c r="F38" s="131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  <c r="U38" s="115"/>
    </row>
    <row r="39" spans="2:21" s="4" customFormat="1" ht="24" customHeight="1" x14ac:dyDescent="0.25">
      <c r="B39" s="85">
        <v>16</v>
      </c>
      <c r="C39" s="81" t="s">
        <v>35</v>
      </c>
      <c r="D39" s="82"/>
      <c r="E39" s="13" t="s">
        <v>49</v>
      </c>
      <c r="F39" s="121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57"/>
      <c r="U39" s="115"/>
    </row>
    <row r="40" spans="2:21" s="4" customFormat="1" ht="24" customHeight="1" thickBot="1" x14ac:dyDescent="0.3">
      <c r="B40" s="116"/>
      <c r="C40" s="117"/>
      <c r="D40" s="118"/>
      <c r="E40" s="21" t="s">
        <v>36</v>
      </c>
      <c r="F40" s="124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58"/>
      <c r="U40" s="149"/>
    </row>
    <row r="41" spans="2:21" s="4" customFormat="1" ht="24" customHeight="1" x14ac:dyDescent="0.25">
      <c r="B41" s="150">
        <v>17</v>
      </c>
      <c r="C41" s="151" t="s">
        <v>37</v>
      </c>
      <c r="D41" s="152"/>
      <c r="E41" s="43" t="s">
        <v>50</v>
      </c>
      <c r="F41" s="128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30"/>
      <c r="U41" s="153"/>
    </row>
    <row r="42" spans="2:21" s="4" customFormat="1" ht="24" customHeight="1" x14ac:dyDescent="0.25">
      <c r="B42" s="85"/>
      <c r="C42" s="83"/>
      <c r="D42" s="84"/>
      <c r="E42" s="13" t="s">
        <v>22</v>
      </c>
      <c r="F42" s="131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3"/>
      <c r="U42" s="115"/>
    </row>
    <row r="43" spans="2:21" s="4" customFormat="1" ht="24" customHeight="1" x14ac:dyDescent="0.25">
      <c r="B43" s="85">
        <v>18</v>
      </c>
      <c r="C43" s="81" t="s">
        <v>38</v>
      </c>
      <c r="D43" s="82"/>
      <c r="E43" s="13" t="s">
        <v>51</v>
      </c>
      <c r="F43" s="121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57"/>
      <c r="U43" s="115"/>
    </row>
    <row r="44" spans="2:21" s="4" customFormat="1" ht="24" customHeight="1" thickBot="1" x14ac:dyDescent="0.3">
      <c r="B44" s="116"/>
      <c r="C44" s="117"/>
      <c r="D44" s="118"/>
      <c r="E44" s="21" t="s">
        <v>36</v>
      </c>
      <c r="F44" s="124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58"/>
      <c r="U44" s="149"/>
    </row>
    <row r="45" spans="2:21" s="4" customFormat="1" ht="15" customHeight="1" x14ac:dyDescent="0.25">
      <c r="B45" s="134" t="s">
        <v>5</v>
      </c>
      <c r="C45" s="135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</row>
    <row r="46" spans="2:21" s="4" customFormat="1" ht="48" customHeight="1" thickBot="1" x14ac:dyDescent="0.3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8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2020-02-18T10:38:10Z</cp:lastPrinted>
  <dcterms:created xsi:type="dcterms:W3CDTF">2019-09-10T08:33:34Z</dcterms:created>
  <dcterms:modified xsi:type="dcterms:W3CDTF">2020-02-18T10:38:27Z</dcterms:modified>
</cp:coreProperties>
</file>