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aj-jihocesky.cz\dfs\vhome\tuslova\home\Desktop\"/>
    </mc:Choice>
  </mc:AlternateContent>
  <xr:revisionPtr revIDLastSave="0" documentId="13_ncr:1_{7122678C-6529-4F30-A089-F7EC976667BB}" xr6:coauthVersionLast="47" xr6:coauthVersionMax="47" xr10:uidLastSave="{00000000-0000-0000-0000-000000000000}"/>
  <bookViews>
    <workbookView xWindow="-109" yWindow="-109" windowWidth="17606" windowHeight="13544" xr2:uid="{C6047470-983D-41B5-8375-91BAB11D09EB}"/>
  </bookViews>
  <sheets>
    <sheet name="COP 2024 sumář" sheetId="1" r:id="rId1"/>
    <sheet name="List1" sheetId="7" r:id="rId2"/>
  </sheets>
  <definedNames>
    <definedName name="_xlnm.Print_Area" localSheetId="0">'COP 2024 sumář'!$B$3:$I$36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1" i="1"/>
  <c r="I26" i="1"/>
  <c r="I22" i="1"/>
  <c r="I19" i="1"/>
  <c r="I16" i="1"/>
  <c r="G16" i="1" l="1"/>
  <c r="F13" i="1"/>
  <c r="F5" i="1"/>
  <c r="F6" i="1"/>
  <c r="F7" i="1"/>
  <c r="F8" i="1"/>
  <c r="F9" i="1"/>
  <c r="F10" i="1"/>
  <c r="F11" i="1"/>
  <c r="F12" i="1"/>
  <c r="F33" i="1"/>
  <c r="F34" i="1"/>
  <c r="F32" i="1"/>
  <c r="F4" i="1"/>
  <c r="F14" i="1"/>
  <c r="F15" i="1"/>
  <c r="F17" i="1"/>
  <c r="F18" i="1"/>
  <c r="F28" i="1"/>
  <c r="F29" i="1"/>
  <c r="F30" i="1"/>
  <c r="F27" i="1"/>
  <c r="F20" i="1"/>
  <c r="F21" i="1"/>
  <c r="F23" i="1"/>
  <c r="F24" i="1"/>
  <c r="F25" i="1"/>
  <c r="F16" i="1" l="1"/>
  <c r="F22" i="1"/>
  <c r="F35" i="1"/>
  <c r="F31" i="1"/>
  <c r="F19" i="1"/>
  <c r="F26" i="1"/>
  <c r="G26" i="1" l="1"/>
  <c r="H26" i="1" s="1"/>
  <c r="H22" i="1"/>
  <c r="H31" i="1"/>
  <c r="H16" i="1"/>
  <c r="F36" i="1"/>
  <c r="G19" i="1"/>
  <c r="H19" i="1" s="1"/>
  <c r="G36" i="1" l="1"/>
  <c r="H35" i="1"/>
  <c r="H36" i="1" s="1"/>
</calcChain>
</file>

<file path=xl/sharedStrings.xml><?xml version="1.0" encoding="utf-8"?>
<sst xmlns="http://schemas.openxmlformats.org/spreadsheetml/2006/main" count="83" uniqueCount="60">
  <si>
    <t>Název a adresa žadatele</t>
  </si>
  <si>
    <t>Učební pomůcky</t>
  </si>
  <si>
    <t>Cena pomůcky včetně DPH 
Kč/ks</t>
  </si>
  <si>
    <t>Cena pomůcky včetně DPH celkem Kč</t>
  </si>
  <si>
    <t>Střední odborná škola veterinární, mechanizační 
a zahradnická a Jazyková škola s právem státní jazykové zkoušky, České Budějovice, Rudolfovská 458/92; 
372 16 České Budějovice</t>
  </si>
  <si>
    <t>Celkem žadatel</t>
  </si>
  <si>
    <t>Vyšší odborná škola lesnická a Střední lesnická škola Bedřicha Schwarzenberga, Písek, Lesnická 55; 
397 01 Písek</t>
  </si>
  <si>
    <t>Střední rybářská škola a Vyšší odborná škola vodního hospodářství a ekologie, Vodňany, Zátiší 480; 
389 01 Vodňany</t>
  </si>
  <si>
    <t>Vyšší odborná škola a Střední zemědělská škola, Tábor, Náměstí T. G. Masaryka 788; 
390 02 Tábor</t>
  </si>
  <si>
    <t>Střední škola rybářská 
a vodohospodářská Jakuba Krčína, 
Třeboň, Táboritská 688; 
379 01 Třeboň</t>
  </si>
  <si>
    <t>Celkem žadatelé</t>
  </si>
  <si>
    <t>Pluh polonesený</t>
  </si>
  <si>
    <t>Hloubkový podrývák</t>
  </si>
  <si>
    <t>Simulátor navigace pro zemědělské stroje s RTK přesností</t>
  </si>
  <si>
    <t>Multispektrální batymetrický plovák</t>
  </si>
  <si>
    <t>Echolot s live sondou</t>
  </si>
  <si>
    <t>Simulátory řízení do autoškoly</t>
  </si>
  <si>
    <t>Inspekční kamera do potrubí</t>
  </si>
  <si>
    <t>Virtuální model kostry ryby</t>
  </si>
  <si>
    <t>Automatický mechanický čistič vodního biotopu</t>
  </si>
  <si>
    <t>Střední zemědělská škola, Písek, Čelakovského 200, 397 01 Písek</t>
  </si>
  <si>
    <t>Rozmetadlo</t>
  </si>
  <si>
    <t>Navigace</t>
  </si>
  <si>
    <t>Senzor - přežvykování a říje skotu</t>
  </si>
  <si>
    <t>Aplikační zemědělský dron pro postřik a rozmetání hnojiv</t>
  </si>
  <si>
    <t>Dron s termokamerou pro lokalizaci zvěře v polním porostu s držákem ovladače a heliportem</t>
  </si>
  <si>
    <t>Dron s multispektrální kamerou pro snímání ze,. Pozemků s následnou diagnostikou půdních porostů s držákem pro ovladače a heliportem</t>
  </si>
  <si>
    <t>(prázdné)</t>
  </si>
  <si>
    <t>Celkový součet</t>
  </si>
  <si>
    <t>Počet z  Dotace MZe  pro příjemce celkem</t>
  </si>
  <si>
    <t>Počet z Spoluúčast příjemce dotace</t>
  </si>
  <si>
    <t>Střední odborná škola veterinární, mechanizační 
a zahradnická a Jazyková škola s právem státní jazykové zkoušky, České Budějovice, Rudolfovská 458/92; 
372 16 České Budějovice Celkem</t>
  </si>
  <si>
    <t>Střední rybářská škola a Vyšší odborná škola vodního hospodářství a ekologie, Vodňany, Zátiší 480; 
389 01 Vodňany Celkem</t>
  </si>
  <si>
    <t>Střední škola rybářská 
a vodohospodářská Jakuba Krčína, 
Třeboň, Táboritská 688; 
379 01 Třeboň Celkem</t>
  </si>
  <si>
    <t>Střední zemědělská škola, Písek, Čelakovského 200, 397 01 Písek Celkem</t>
  </si>
  <si>
    <t>Vyšší odborná škola a Střední zemědělská škola, Tábor, Náměstí T. G. Masaryka 788; 
390 02 Tábor Celkem</t>
  </si>
  <si>
    <t>Vyšší odborná škola lesnická a Střední lesnická škola Bedřicha Schwarzenberga, Písek, Lesnická 55; 
397 01 Písek Celkem</t>
  </si>
  <si>
    <t>(prázdné) Celkem</t>
  </si>
  <si>
    <t>kusů</t>
  </si>
  <si>
    <t>Cena pomůcky včetně DPH</t>
  </si>
  <si>
    <t xml:space="preserve">Cena pomůcky včetně DPH celkem Kč </t>
  </si>
  <si>
    <t>Střední škola rybářská a vodohospodářská Jakuba Krčína, Třeboň, Táboritská 688; 379 01 Třeboň</t>
  </si>
  <si>
    <t>Vyšší odborná škola a Střední zemědělská škola, Tábor, Náměstí T. G. Masaryka 788; 390 02 Tábor</t>
  </si>
  <si>
    <t>Střední rybářská škola a Vyšší odborná škola vodního hospodářství a ekologie, Vodňany, Zátiší 480; 389 01 Vodňany</t>
  </si>
  <si>
    <t>Vyšší odborná škola lesnická a Střední lesnická škola Bedřicha Schwarzenberga, Písek, Lesnická 55; 397 01 Písek</t>
  </si>
  <si>
    <t>Střední odborná škola veterinární, mechanizační a zahradnická a Jazyková škola s právem státní jazykové zkoušky, České Budějovice, Rudolfovská 458/92; 372 16 České Budějovice</t>
  </si>
  <si>
    <t>Simulátor ovládání harvestoru a vyvážecího traktoru s virtuální realitou</t>
  </si>
  <si>
    <t>Štěpkovač - přívěsný</t>
  </si>
  <si>
    <t>Dron s multispektrální kamerou pro snímání pozemků s následnou diagnostikou půdních porostů s držákem pro ovladače a heliportem</t>
  </si>
  <si>
    <t xml:space="preserve"> Dotace MZe  pro příjemce celkem Kč</t>
  </si>
  <si>
    <t>Spoluúčast příjemce dotace Kč         %</t>
  </si>
  <si>
    <t>Cvičný dron pro žáky pro nácvik ovládání dronu s držákem ovladače a heliportem</t>
  </si>
  <si>
    <t>Speciální dronový přívěs s úchyty pro drony</t>
  </si>
  <si>
    <t>Školní software do cloudu pro výuku mapování polí a analýzu</t>
  </si>
  <si>
    <t>Software pro analýzu dat nasbíraných údajů drony</t>
  </si>
  <si>
    <t>Software pro letový provoz dronů</t>
  </si>
  <si>
    <t>Výkonný notebook pro přenos a zpracování dat z dronů</t>
  </si>
  <si>
    <t>Tiskárna 3D XL (5 hlavá) se softwarem pro kreslení a výrobu náhradních dílů</t>
  </si>
  <si>
    <t>NIR analyzátor pro analýzu obilí</t>
  </si>
  <si>
    <t>Přenosný přístroj pro analýzu nitrátového dusíku v půdě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</si>
</sst>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1" applyNumberFormat="1" applyFont="1" applyBorder="1" applyAlignment="1">
      <alignment vertical="top" wrapText="1"/>
    </xf>
    <xf numFmtId="4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Continuous" vertical="center" wrapText="1"/>
    </xf>
    <xf numFmtId="2" fontId="6" fillId="0" borderId="21" xfId="0" applyNumberFormat="1" applyFont="1" applyBorder="1" applyAlignment="1">
      <alignment horizontal="centerContinuous" vertical="center" wrapText="1"/>
    </xf>
    <xf numFmtId="0" fontId="5" fillId="0" borderId="0" xfId="0" applyFont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3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vertical="center" wrapText="1"/>
    </xf>
    <xf numFmtId="3" fontId="5" fillId="2" borderId="2" xfId="0" applyNumberFormat="1" applyFont="1" applyFill="1" applyBorder="1" applyAlignment="1">
      <alignment vertical="center" wrapText="1"/>
    </xf>
    <xf numFmtId="2" fontId="3" fillId="2" borderId="3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3" fontId="5" fillId="3" borderId="2" xfId="0" applyNumberFormat="1" applyFont="1" applyFill="1" applyBorder="1" applyAlignment="1">
      <alignment wrapText="1"/>
    </xf>
    <xf numFmtId="2" fontId="3" fillId="2" borderId="3" xfId="0" applyNumberFormat="1" applyFont="1" applyFill="1" applyBorder="1" applyAlignment="1">
      <alignment wrapText="1"/>
    </xf>
    <xf numFmtId="0" fontId="3" fillId="0" borderId="1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/>
  </cellXfs>
  <cellStyles count="2">
    <cellStyle name="Čárka" xfId="1" builtinId="3"/>
    <cellStyle name="Normální" xfId="0" builtinId="0"/>
  </cellStyles>
  <dxfs count="29"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numFmt numFmtId="3" formatCode="#,##0"/>
    </dxf>
    <dxf>
      <numFmt numFmtId="3" formatCode="#,##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gr. Vladimír Kuzba" refreshedDate="45357.503479513885" createdVersion="8" refreshedVersion="8" minRefreshableVersion="3" recordCount="18" xr:uid="{5809D2A8-95DD-44CC-AC7E-BE74E58DD232}">
  <cacheSource type="worksheet">
    <worksheetSource ref="B3:I34" sheet="COP 2024 sumář"/>
  </cacheSource>
  <cacheFields count="8">
    <cacheField name="Název a adresa žadatele" numFmtId="0">
      <sharedItems containsBlank="1" count="7">
        <s v="Střední odborná škola veterinární, mechanizační _x000a_a zahradnická a Jazyková škola s právem státní jazykové zkoušky, České Budějovice, Rudolfovská 458/92; _x000a_372 16 České Budějovice"/>
        <m/>
        <s v="Vyšší odborná škola lesnická a Střední lesnická škola Bedřicha Schwarzenberga, Písek, Lesnická 55; _x000a_397 01 Písek"/>
        <s v="Střední rybářská škola a Vyšší odborná škola vodního hospodářství a ekologie, Vodňany, Zátiší 480; _x000a_389 01 Vodňany"/>
        <s v="Vyšší odborná škola a Střední zemědělská škola, Tábor, Náměstí T. G. Masaryka 788; _x000a_390 02 Tábor"/>
        <s v="Střední škola rybářská _x000a_a vodohospodářská Jakuba Krčína, _x000a_Třeboň, Táboritská 688; _x000a_379 01 Třeboň"/>
        <s v="Střední zemědělská škola, Písek, Čelakovského 200, 397 01 Písek"/>
      </sharedItems>
    </cacheField>
    <cacheField name="Učební pomůcky" numFmtId="0">
      <sharedItems containsBlank="1" count="16">
        <s v="Aplikační zemědělský dron pro postřik a rozmetání hnojiv"/>
        <s v="Dron s termokamerou pro lokalizaci zvěře v polním porostu s držákem ovladače a heliportem"/>
        <s v="Dron s multispektrální kamerou pro snímání ze,. Pozemků s následnou diagnostikou půdních porostů s držákem pro ovladače a heliportem"/>
        <m/>
        <s v="Multispektrální batymetrický plovák"/>
        <s v="Echolot s live sondou"/>
        <s v="Pluh polonesený"/>
        <s v="Simulátor navigace pro zemědělské stroje s RTK přesností"/>
        <s v="Hloubkový podrývák"/>
        <s v="Simulátory řízení do autoškoly"/>
        <s v="Inspekční kamera do potrubí"/>
        <s v="Virtuální model kostry ryby"/>
        <s v="Automatický mechanický čistič vodního biotopu"/>
        <s v="Rozmetadlo"/>
        <s v="Navigace"/>
        <s v="Senzor - přežvykování a říje skotu"/>
      </sharedItems>
    </cacheField>
    <cacheField name="počet kusů" numFmtId="0">
      <sharedItems containsString="0" containsBlank="1" containsNumber="1" containsInteger="1" minValue="1" maxValue="100"/>
    </cacheField>
    <cacheField name="Cena pomůcky včetně DPH _x000a_Kč/ks" numFmtId="0">
      <sharedItems containsString="0" containsBlank="1" containsNumber="1" containsInteger="1" minValue="3880" maxValue="1480000"/>
    </cacheField>
    <cacheField name="Cena pomůcky včetně DPH celkem Kč" numFmtId="0">
      <sharedItems containsSemiMixedTypes="0" containsString="0" containsNumber="1" containsInteger="1" minValue="0" maxValue="1480000"/>
    </cacheField>
    <cacheField name=" Dotace MZe  pro příjemce celkem" numFmtId="0">
      <sharedItems containsNonDate="0" containsString="0" containsBlank="1"/>
    </cacheField>
    <cacheField name="Spoluúčast příjemce dotace" numFmtId="0">
      <sharedItems containsBlank="1"/>
    </cacheField>
    <cacheField name="Sloupec1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  <x v="0"/>
    <n v="1"/>
    <n v="510000"/>
    <n v="510000"/>
    <m/>
    <s v="Kč"/>
    <s v="%"/>
  </r>
  <r>
    <x v="0"/>
    <x v="1"/>
    <n v="1"/>
    <n v="165000"/>
    <n v="165000"/>
    <m/>
    <m/>
    <n v="0"/>
  </r>
  <r>
    <x v="0"/>
    <x v="2"/>
    <n v="1"/>
    <n v="133000"/>
    <n v="133000"/>
    <m/>
    <m/>
    <n v="0"/>
  </r>
  <r>
    <x v="1"/>
    <x v="3"/>
    <m/>
    <m/>
    <n v="0"/>
    <m/>
    <m/>
    <s v=" "/>
  </r>
  <r>
    <x v="1"/>
    <x v="3"/>
    <m/>
    <m/>
    <n v="0"/>
    <m/>
    <m/>
    <s v=" "/>
  </r>
  <r>
    <x v="2"/>
    <x v="3"/>
    <m/>
    <m/>
    <n v="0"/>
    <m/>
    <m/>
    <s v=" "/>
  </r>
  <r>
    <x v="3"/>
    <x v="4"/>
    <n v="1"/>
    <n v="1480000"/>
    <n v="1480000"/>
    <m/>
    <m/>
    <n v="0"/>
  </r>
  <r>
    <x v="3"/>
    <x v="5"/>
    <n v="1"/>
    <n v="190000"/>
    <n v="190000"/>
    <m/>
    <m/>
    <n v="0"/>
  </r>
  <r>
    <x v="4"/>
    <x v="6"/>
    <n v="1"/>
    <n v="1170000"/>
    <n v="1170000"/>
    <m/>
    <m/>
    <n v="0"/>
  </r>
  <r>
    <x v="4"/>
    <x v="7"/>
    <n v="1"/>
    <n v="264000"/>
    <n v="264000"/>
    <m/>
    <m/>
    <n v="0"/>
  </r>
  <r>
    <x v="4"/>
    <x v="8"/>
    <n v="1"/>
    <n v="470000"/>
    <n v="470000"/>
    <m/>
    <m/>
    <n v="0"/>
  </r>
  <r>
    <x v="5"/>
    <x v="9"/>
    <n v="2"/>
    <n v="500000"/>
    <n v="1000000"/>
    <m/>
    <m/>
    <n v="0"/>
  </r>
  <r>
    <x v="5"/>
    <x v="10"/>
    <n v="1"/>
    <n v="300000"/>
    <n v="300000"/>
    <m/>
    <m/>
    <n v="0"/>
  </r>
  <r>
    <x v="5"/>
    <x v="11"/>
    <n v="1"/>
    <n v="200000"/>
    <n v="200000"/>
    <m/>
    <m/>
    <n v="0"/>
  </r>
  <r>
    <x v="5"/>
    <x v="12"/>
    <n v="1"/>
    <n v="300000"/>
    <n v="300000"/>
    <m/>
    <m/>
    <n v="0"/>
  </r>
  <r>
    <x v="6"/>
    <x v="13"/>
    <n v="1"/>
    <n v="970000"/>
    <n v="970000"/>
    <m/>
    <m/>
    <n v="0"/>
  </r>
  <r>
    <x v="6"/>
    <x v="14"/>
    <n v="1"/>
    <n v="500000"/>
    <n v="500000"/>
    <m/>
    <m/>
    <n v="0"/>
  </r>
  <r>
    <x v="6"/>
    <x v="15"/>
    <n v="100"/>
    <n v="3880"/>
    <n v="388000"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BDA30C-C454-4F98-8B88-F238719B43A6}" name="Kontingenční tabulka4" cacheId="0" applyNumberFormats="0" applyBorderFormats="0" applyFontFormats="0" applyPatternFormats="0" applyAlignmentFormats="0" applyWidthHeightFormats="1" dataCaption="Hodnoty" updatedVersion="8" minRefreshableVersion="3" showDrill="0" showDataTips="0" itemPrintTitles="1" mergeItem="1" createdVersion="8" indent="0" showHeaders="0" compact="0" compactData="0" multipleFieldFilters="0">
  <location ref="A3:G28" firstHeaderRow="0" firstDataRow="1" firstDataCol="2"/>
  <pivotFields count="8">
    <pivotField axis="axisRow" compact="0" outline="0" showAll="0">
      <items count="8">
        <item x="0"/>
        <item x="3"/>
        <item x="5"/>
        <item x="6"/>
        <item x="4"/>
        <item x="2"/>
        <item x="1"/>
        <item t="default"/>
      </items>
    </pivotField>
    <pivotField axis="axisRow" compact="0" outline="0" showAll="0">
      <items count="17">
        <item x="0"/>
        <item x="12"/>
        <item x="2"/>
        <item x="1"/>
        <item x="5"/>
        <item x="8"/>
        <item x="10"/>
        <item x="4"/>
        <item x="14"/>
        <item x="6"/>
        <item x="13"/>
        <item x="15"/>
        <item x="7"/>
        <item x="9"/>
        <item x="11"/>
        <item x="3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</pivotFields>
  <rowFields count="2">
    <field x="0"/>
    <field x="1"/>
  </rowFields>
  <rowItems count="25">
    <i>
      <x/>
      <x/>
    </i>
    <i r="1">
      <x v="2"/>
    </i>
    <i r="1">
      <x v="3"/>
    </i>
    <i t="default">
      <x/>
    </i>
    <i>
      <x v="1"/>
      <x v="4"/>
    </i>
    <i r="1">
      <x v="7"/>
    </i>
    <i t="default">
      <x v="1"/>
    </i>
    <i>
      <x v="2"/>
      <x v="1"/>
    </i>
    <i r="1">
      <x v="6"/>
    </i>
    <i r="1">
      <x v="13"/>
    </i>
    <i r="1">
      <x v="14"/>
    </i>
    <i t="default">
      <x v="2"/>
    </i>
    <i>
      <x v="3"/>
      <x v="8"/>
    </i>
    <i r="1">
      <x v="10"/>
    </i>
    <i r="1">
      <x v="11"/>
    </i>
    <i t="default">
      <x v="3"/>
    </i>
    <i>
      <x v="4"/>
      <x v="5"/>
    </i>
    <i r="1">
      <x v="9"/>
    </i>
    <i r="1">
      <x v="12"/>
    </i>
    <i t="default">
      <x v="4"/>
    </i>
    <i>
      <x v="5"/>
      <x v="15"/>
    </i>
    <i t="default">
      <x v="5"/>
    </i>
    <i>
      <x v="6"/>
      <x v="15"/>
    </i>
    <i t="default"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kusů" fld="2" baseField="0" baseItem="0"/>
    <dataField name="Cena pomůcky včetně DPH" fld="3" baseField="1" baseItem="0" numFmtId="3"/>
    <dataField name="Cena pomůcky včetně DPH celkem Kč " fld="4" baseField="1" baseItem="0" numFmtId="3"/>
    <dataField name="Počet z  Dotace MZe  pro příjemce celkem" fld="5" subtotal="count" baseField="0" baseItem="0"/>
    <dataField name="Počet z Spoluúčast příjemce dotace" fld="6" subtotal="count" baseField="0" baseItem="0"/>
  </dataFields>
  <formats count="29">
    <format dxfId="28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2">
          <reference field="0" count="1" selected="0">
            <x v="0"/>
          </reference>
          <reference field="1" count="3">
            <x v="0"/>
            <x v="2"/>
            <x v="3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1"/>
          </reference>
          <reference field="1" count="2">
            <x v="4"/>
            <x v="7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2"/>
          </reference>
          <reference field="1" count="4">
            <x v="1"/>
            <x v="6"/>
            <x v="13"/>
            <x v="14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3"/>
          </reference>
          <reference field="1" count="3">
            <x v="8"/>
            <x v="10"/>
            <x v="11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4"/>
          </reference>
          <reference field="1" count="3">
            <x v="5"/>
            <x v="9"/>
            <x v="12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5"/>
          </reference>
          <reference field="1" count="1">
            <x v="15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6"/>
          </reference>
          <reference field="1" count="1">
            <x v="15"/>
          </reference>
        </references>
      </pivotArea>
    </format>
    <format dxfId="13">
      <pivotArea outline="0" fieldPosition="0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">
      <pivotArea outline="0" fieldPosition="0">
        <references count="1">
          <reference field="4294967294" count="1">
            <x v="1"/>
          </reference>
        </references>
      </pivotArea>
    </format>
    <format dxfId="10">
      <pivotArea outline="0" fieldPosition="0">
        <references count="1">
          <reference field="4294967294" count="1">
            <x v="2"/>
          </reference>
        </references>
      </pivotArea>
    </format>
    <format dxfId="9">
      <pivotArea dataOnly="0" labelOnly="1" outline="0" fieldPosition="0">
        <references count="1">
          <reference field="0" count="0"/>
        </references>
      </pivotArea>
    </format>
    <format dxfId="8">
      <pivotArea dataOnly="0" labelOnly="1" outline="0" fieldPosition="0">
        <references count="1">
          <reference field="0" count="0" defaultSubtotal="1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2">
          <reference field="0" count="1" selected="0">
            <x v="0"/>
          </reference>
          <reference field="1" count="3">
            <x v="0"/>
            <x v="2"/>
            <x v="3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1"/>
          </reference>
          <reference field="1" count="2">
            <x v="4"/>
            <x v="7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2"/>
          </reference>
          <reference field="1" count="4">
            <x v="1"/>
            <x v="6"/>
            <x v="13"/>
            <x v="14"/>
          </reference>
        </references>
      </pivotArea>
    </format>
    <format dxfId="3">
      <pivotArea dataOnly="0" labelOnly="1" outline="0" fieldPosition="0">
        <references count="2">
          <reference field="0" count="1" selected="0">
            <x v="3"/>
          </reference>
          <reference field="1" count="3">
            <x v="8"/>
            <x v="10"/>
            <x v="11"/>
          </reference>
        </references>
      </pivotArea>
    </format>
    <format dxfId="2">
      <pivotArea dataOnly="0" labelOnly="1" outline="0" fieldPosition="0">
        <references count="2">
          <reference field="0" count="1" selected="0">
            <x v="4"/>
          </reference>
          <reference field="1" count="3">
            <x v="5"/>
            <x v="9"/>
            <x v="12"/>
          </reference>
        </references>
      </pivotArea>
    </format>
    <format dxfId="1">
      <pivotArea dataOnly="0" labelOnly="1" outline="0" fieldPosition="0">
        <references count="2">
          <reference field="0" count="1" selected="0">
            <x v="5"/>
          </reference>
          <reference field="1" count="1">
            <x v="15"/>
          </reference>
        </references>
      </pivotArea>
    </format>
    <format dxfId="0">
      <pivotArea dataOnly="0" labelOnly="1" outline="0" fieldPosition="0">
        <references count="2">
          <reference field="0" count="1" selected="0">
            <x v="6"/>
          </reference>
          <reference field="1" count="1"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4198-3163-4C93-972E-0DE6ED3FA7DC}">
  <sheetPr>
    <pageSetUpPr fitToPage="1"/>
  </sheetPr>
  <dimension ref="B2:I52"/>
  <sheetViews>
    <sheetView showGridLines="0" tabSelected="1" zoomScaleNormal="100" workbookViewId="0">
      <selection activeCell="J30" sqref="J30"/>
    </sheetView>
  </sheetViews>
  <sheetFormatPr defaultColWidth="9.125" defaultRowHeight="12.9" x14ac:dyDescent="0.25"/>
  <cols>
    <col min="1" max="1" width="3.75" style="7" customWidth="1"/>
    <col min="2" max="2" width="44.625" style="7" customWidth="1"/>
    <col min="3" max="3" width="49" style="8" customWidth="1"/>
    <col min="4" max="4" width="5.875" style="9" customWidth="1"/>
    <col min="5" max="6" width="10.75" style="10" customWidth="1"/>
    <col min="7" max="7" width="10.75" style="11" customWidth="1"/>
    <col min="8" max="8" width="9.125" style="7" bestFit="1" customWidth="1"/>
    <col min="9" max="9" width="8.125" style="12" customWidth="1"/>
    <col min="10" max="10" width="21.625" style="7" bestFit="1" customWidth="1"/>
    <col min="11" max="11" width="15.375" style="7" bestFit="1" customWidth="1"/>
    <col min="12" max="16384" width="9.125" style="7"/>
  </cols>
  <sheetData>
    <row r="2" spans="2:9" ht="13.75" thickBot="1" x14ac:dyDescent="0.3"/>
    <row r="3" spans="2:9" s="16" customFormat="1" ht="68.599999999999994" thickBot="1" x14ac:dyDescent="0.3">
      <c r="B3" s="32" t="s">
        <v>0</v>
      </c>
      <c r="C3" s="20" t="s">
        <v>1</v>
      </c>
      <c r="D3" s="13" t="s">
        <v>38</v>
      </c>
      <c r="E3" s="13" t="s">
        <v>2</v>
      </c>
      <c r="F3" s="13" t="s">
        <v>3</v>
      </c>
      <c r="G3" s="13" t="s">
        <v>49</v>
      </c>
      <c r="H3" s="14" t="s">
        <v>50</v>
      </c>
      <c r="I3" s="15"/>
    </row>
    <row r="4" spans="2:9" s="16" customFormat="1" ht="20.05" customHeight="1" x14ac:dyDescent="0.25">
      <c r="B4" s="41" t="s">
        <v>45</v>
      </c>
      <c r="C4" s="29" t="s">
        <v>24</v>
      </c>
      <c r="D4" s="21">
        <v>1</v>
      </c>
      <c r="E4" s="22">
        <v>510000</v>
      </c>
      <c r="F4" s="22">
        <f t="shared" ref="F4:F24" si="0">E4*D4</f>
        <v>510000</v>
      </c>
      <c r="G4" s="45"/>
      <c r="H4" s="48"/>
      <c r="I4" s="52"/>
    </row>
    <row r="5" spans="2:9" s="16" customFormat="1" ht="25.85" x14ac:dyDescent="0.25">
      <c r="B5" s="56"/>
      <c r="C5" s="30" t="s">
        <v>25</v>
      </c>
      <c r="D5" s="23">
        <v>1</v>
      </c>
      <c r="E5" s="24">
        <v>165000</v>
      </c>
      <c r="F5" s="24">
        <f>E5*D5</f>
        <v>165000</v>
      </c>
      <c r="G5" s="46"/>
      <c r="H5" s="49"/>
      <c r="I5" s="53"/>
    </row>
    <row r="6" spans="2:9" s="16" customFormat="1" ht="38.75" x14ac:dyDescent="0.25">
      <c r="B6" s="56"/>
      <c r="C6" s="33" t="s">
        <v>48</v>
      </c>
      <c r="D6" s="34">
        <v>1</v>
      </c>
      <c r="E6" s="35">
        <v>133000</v>
      </c>
      <c r="F6" s="24">
        <f t="shared" si="0"/>
        <v>133000</v>
      </c>
      <c r="G6" s="46"/>
      <c r="H6" s="49"/>
      <c r="I6" s="53"/>
    </row>
    <row r="7" spans="2:9" s="16" customFormat="1" ht="25.85" x14ac:dyDescent="0.25">
      <c r="B7" s="56"/>
      <c r="C7" s="36" t="s">
        <v>51</v>
      </c>
      <c r="D7" s="34">
        <v>3</v>
      </c>
      <c r="E7" s="35">
        <v>50000</v>
      </c>
      <c r="F7" s="24">
        <f t="shared" si="0"/>
        <v>150000</v>
      </c>
      <c r="G7" s="46"/>
      <c r="H7" s="49"/>
      <c r="I7" s="53"/>
    </row>
    <row r="8" spans="2:9" s="16" customFormat="1" ht="20.05" customHeight="1" x14ac:dyDescent="0.25">
      <c r="B8" s="56"/>
      <c r="C8" s="36" t="s">
        <v>52</v>
      </c>
      <c r="D8" s="34">
        <v>1</v>
      </c>
      <c r="E8" s="35">
        <v>270000</v>
      </c>
      <c r="F8" s="24">
        <f t="shared" si="0"/>
        <v>270000</v>
      </c>
      <c r="G8" s="46"/>
      <c r="H8" s="49"/>
      <c r="I8" s="53"/>
    </row>
    <row r="9" spans="2:9" s="16" customFormat="1" ht="25.85" x14ac:dyDescent="0.25">
      <c r="B9" s="56"/>
      <c r="C9" s="36" t="s">
        <v>53</v>
      </c>
      <c r="D9" s="34">
        <v>1</v>
      </c>
      <c r="E9" s="35">
        <v>80000</v>
      </c>
      <c r="F9" s="24">
        <f t="shared" si="0"/>
        <v>80000</v>
      </c>
      <c r="G9" s="46"/>
      <c r="H9" s="49"/>
      <c r="I9" s="53"/>
    </row>
    <row r="10" spans="2:9" s="16" customFormat="1" ht="20.05" customHeight="1" x14ac:dyDescent="0.25">
      <c r="B10" s="56"/>
      <c r="C10" s="36" t="s">
        <v>54</v>
      </c>
      <c r="D10" s="34">
        <v>1</v>
      </c>
      <c r="E10" s="35">
        <v>110000</v>
      </c>
      <c r="F10" s="24">
        <f t="shared" si="0"/>
        <v>110000</v>
      </c>
      <c r="G10" s="46"/>
      <c r="H10" s="49"/>
      <c r="I10" s="53"/>
    </row>
    <row r="11" spans="2:9" s="16" customFormat="1" ht="20.05" customHeight="1" x14ac:dyDescent="0.25">
      <c r="B11" s="56"/>
      <c r="C11" s="36" t="s">
        <v>55</v>
      </c>
      <c r="D11" s="34">
        <v>1</v>
      </c>
      <c r="E11" s="35">
        <v>120000</v>
      </c>
      <c r="F11" s="24">
        <f t="shared" si="0"/>
        <v>120000</v>
      </c>
      <c r="G11" s="46"/>
      <c r="H11" s="49"/>
      <c r="I11" s="53"/>
    </row>
    <row r="12" spans="2:9" s="16" customFormat="1" ht="20.05" customHeight="1" x14ac:dyDescent="0.25">
      <c r="B12" s="56"/>
      <c r="C12" s="36" t="s">
        <v>56</v>
      </c>
      <c r="D12" s="34">
        <v>1</v>
      </c>
      <c r="E12" s="35">
        <v>75000</v>
      </c>
      <c r="F12" s="24">
        <f t="shared" si="0"/>
        <v>75000</v>
      </c>
      <c r="G12" s="46"/>
      <c r="H12" s="49"/>
      <c r="I12" s="53"/>
    </row>
    <row r="13" spans="2:9" s="16" customFormat="1" ht="25.85" x14ac:dyDescent="0.25">
      <c r="B13" s="56"/>
      <c r="C13" s="36" t="s">
        <v>57</v>
      </c>
      <c r="D13" s="34">
        <v>1</v>
      </c>
      <c r="E13" s="35">
        <v>110000</v>
      </c>
      <c r="F13" s="24">
        <f t="shared" si="0"/>
        <v>110000</v>
      </c>
      <c r="G13" s="46"/>
      <c r="H13" s="49"/>
      <c r="I13" s="53"/>
    </row>
    <row r="14" spans="2:9" s="16" customFormat="1" ht="13.6" x14ac:dyDescent="0.25">
      <c r="B14" s="42"/>
      <c r="C14" s="37" t="s">
        <v>58</v>
      </c>
      <c r="D14" s="23">
        <v>1</v>
      </c>
      <c r="E14" s="24">
        <v>135000</v>
      </c>
      <c r="F14" s="24">
        <f>E14*D14</f>
        <v>135000</v>
      </c>
      <c r="G14" s="46"/>
      <c r="H14" s="50"/>
      <c r="I14" s="54"/>
    </row>
    <row r="15" spans="2:9" s="16" customFormat="1" ht="14.3" thickBot="1" x14ac:dyDescent="0.3">
      <c r="B15" s="42"/>
      <c r="C15" s="38" t="s">
        <v>59</v>
      </c>
      <c r="D15" s="25">
        <v>1</v>
      </c>
      <c r="E15" s="26">
        <v>264000</v>
      </c>
      <c r="F15" s="26">
        <f t="shared" si="0"/>
        <v>264000</v>
      </c>
      <c r="G15" s="47"/>
      <c r="H15" s="51"/>
      <c r="I15" s="55"/>
    </row>
    <row r="16" spans="2:9" s="16" customFormat="1" ht="20.05" customHeight="1" thickBot="1" x14ac:dyDescent="0.3">
      <c r="B16" s="43"/>
      <c r="C16" s="59" t="s">
        <v>5</v>
      </c>
      <c r="D16" s="60"/>
      <c r="E16" s="60"/>
      <c r="F16" s="27">
        <f>SUM(F4:F15)</f>
        <v>2122000</v>
      </c>
      <c r="G16" s="27">
        <f>IF('COP 2024 sumář'!$F16&gt;=$G$38,$G$38,'COP 2024 sumář'!$F16*$G$39)</f>
        <v>1428000</v>
      </c>
      <c r="H16" s="27">
        <f>F16-G16</f>
        <v>694000</v>
      </c>
      <c r="I16" s="28">
        <f>H16/(F16/100)</f>
        <v>32.704995287464655</v>
      </c>
    </row>
    <row r="17" spans="2:9" ht="25.85" x14ac:dyDescent="0.25">
      <c r="B17" s="41" t="s">
        <v>44</v>
      </c>
      <c r="C17" s="29" t="s">
        <v>46</v>
      </c>
      <c r="D17" s="21">
        <v>1</v>
      </c>
      <c r="E17" s="22">
        <v>1350000</v>
      </c>
      <c r="F17" s="22">
        <f t="shared" si="0"/>
        <v>1350000</v>
      </c>
      <c r="G17" s="45"/>
      <c r="H17" s="48"/>
      <c r="I17" s="52"/>
    </row>
    <row r="18" spans="2:9" ht="20.05" customHeight="1" thickBot="1" x14ac:dyDescent="0.3">
      <c r="B18" s="42"/>
      <c r="C18" s="31" t="s">
        <v>47</v>
      </c>
      <c r="D18" s="25">
        <v>1</v>
      </c>
      <c r="E18" s="26">
        <v>560000</v>
      </c>
      <c r="F18" s="26">
        <f t="shared" si="0"/>
        <v>560000</v>
      </c>
      <c r="G18" s="47"/>
      <c r="H18" s="51"/>
      <c r="I18" s="55"/>
    </row>
    <row r="19" spans="2:9" ht="20.05" customHeight="1" thickBot="1" x14ac:dyDescent="0.3">
      <c r="B19" s="43"/>
      <c r="C19" s="59" t="s">
        <v>5</v>
      </c>
      <c r="D19" s="60"/>
      <c r="E19" s="60"/>
      <c r="F19" s="27">
        <f>SUM(F17:F18)</f>
        <v>1910000</v>
      </c>
      <c r="G19" s="27">
        <f>IF('COP 2024 sumář'!$F19&gt;=$G$38,$G$38,'COP 2024 sumář'!$F19*$G$39)</f>
        <v>1428000</v>
      </c>
      <c r="H19" s="27">
        <f t="shared" ref="H19:H35" si="1">F19-G19</f>
        <v>482000</v>
      </c>
      <c r="I19" s="28">
        <f>H19/(F19/100)</f>
        <v>25.235602094240839</v>
      </c>
    </row>
    <row r="20" spans="2:9" ht="20.05" customHeight="1" x14ac:dyDescent="0.25">
      <c r="B20" s="41" t="s">
        <v>43</v>
      </c>
      <c r="C20" s="29" t="s">
        <v>14</v>
      </c>
      <c r="D20" s="21">
        <v>1</v>
      </c>
      <c r="E20" s="22">
        <v>1480000</v>
      </c>
      <c r="F20" s="22">
        <f t="shared" si="0"/>
        <v>1480000</v>
      </c>
      <c r="G20" s="45"/>
      <c r="H20" s="48"/>
      <c r="I20" s="52"/>
    </row>
    <row r="21" spans="2:9" ht="20.05" customHeight="1" thickBot="1" x14ac:dyDescent="0.3">
      <c r="B21" s="42"/>
      <c r="C21" s="31" t="s">
        <v>15</v>
      </c>
      <c r="D21" s="25">
        <v>1</v>
      </c>
      <c r="E21" s="26">
        <v>190000</v>
      </c>
      <c r="F21" s="26">
        <f t="shared" si="0"/>
        <v>190000</v>
      </c>
      <c r="G21" s="47"/>
      <c r="H21" s="51"/>
      <c r="I21" s="55"/>
    </row>
    <row r="22" spans="2:9" ht="20.05" customHeight="1" thickBot="1" x14ac:dyDescent="0.3">
      <c r="B22" s="43"/>
      <c r="C22" s="59" t="s">
        <v>5</v>
      </c>
      <c r="D22" s="60"/>
      <c r="E22" s="60"/>
      <c r="F22" s="27">
        <f>SUM(F20:F21)</f>
        <v>1670000</v>
      </c>
      <c r="G22" s="27">
        <v>1252500</v>
      </c>
      <c r="H22" s="27">
        <f t="shared" si="1"/>
        <v>417500</v>
      </c>
      <c r="I22" s="28">
        <f>H22/(F22/100)</f>
        <v>25</v>
      </c>
    </row>
    <row r="23" spans="2:9" ht="20.05" customHeight="1" x14ac:dyDescent="0.25">
      <c r="B23" s="41" t="s">
        <v>42</v>
      </c>
      <c r="C23" s="29" t="s">
        <v>11</v>
      </c>
      <c r="D23" s="21">
        <v>1</v>
      </c>
      <c r="E23" s="22">
        <v>1170000</v>
      </c>
      <c r="F23" s="22">
        <f t="shared" si="0"/>
        <v>1170000</v>
      </c>
      <c r="G23" s="45"/>
      <c r="H23" s="48"/>
      <c r="I23" s="52"/>
    </row>
    <row r="24" spans="2:9" ht="25.85" x14ac:dyDescent="0.25">
      <c r="B24" s="42"/>
      <c r="C24" s="30" t="s">
        <v>13</v>
      </c>
      <c r="D24" s="23">
        <v>1</v>
      </c>
      <c r="E24" s="24">
        <v>264000</v>
      </c>
      <c r="F24" s="24">
        <f t="shared" si="0"/>
        <v>264000</v>
      </c>
      <c r="G24" s="46"/>
      <c r="H24" s="50"/>
      <c r="I24" s="54"/>
    </row>
    <row r="25" spans="2:9" ht="20.05" customHeight="1" thickBot="1" x14ac:dyDescent="0.3">
      <c r="B25" s="42"/>
      <c r="C25" s="31" t="s">
        <v>12</v>
      </c>
      <c r="D25" s="25">
        <v>1</v>
      </c>
      <c r="E25" s="26">
        <v>470000</v>
      </c>
      <c r="F25" s="26">
        <f t="shared" ref="F25" si="2">E25*D25</f>
        <v>470000</v>
      </c>
      <c r="G25" s="47"/>
      <c r="H25" s="51"/>
      <c r="I25" s="55"/>
    </row>
    <row r="26" spans="2:9" ht="20.05" customHeight="1" thickBot="1" x14ac:dyDescent="0.3">
      <c r="B26" s="43"/>
      <c r="C26" s="59" t="s">
        <v>5</v>
      </c>
      <c r="D26" s="60"/>
      <c r="E26" s="60"/>
      <c r="F26" s="27">
        <f>SUM(F23:F25)</f>
        <v>1904000</v>
      </c>
      <c r="G26" s="27">
        <f>IF('COP 2024 sumář'!$F26&gt;=$G$38,$G$38,'COP 2024 sumář'!$F26*$G$39)</f>
        <v>1428000</v>
      </c>
      <c r="H26" s="27">
        <f t="shared" si="1"/>
        <v>476000</v>
      </c>
      <c r="I26" s="28">
        <f>H26/(F26/100)</f>
        <v>25</v>
      </c>
    </row>
    <row r="27" spans="2:9" ht="20.05" customHeight="1" x14ac:dyDescent="0.25">
      <c r="B27" s="41" t="s">
        <v>41</v>
      </c>
      <c r="C27" s="29" t="s">
        <v>16</v>
      </c>
      <c r="D27" s="21">
        <v>2</v>
      </c>
      <c r="E27" s="22">
        <v>500000</v>
      </c>
      <c r="F27" s="22">
        <f>E27*D27</f>
        <v>1000000</v>
      </c>
      <c r="G27" s="45"/>
      <c r="H27" s="48"/>
      <c r="I27" s="52"/>
    </row>
    <row r="28" spans="2:9" ht="20.05" customHeight="1" x14ac:dyDescent="0.25">
      <c r="B28" s="42"/>
      <c r="C28" s="30" t="s">
        <v>17</v>
      </c>
      <c r="D28" s="23">
        <v>1</v>
      </c>
      <c r="E28" s="24">
        <v>300000</v>
      </c>
      <c r="F28" s="24">
        <f t="shared" ref="F28:F30" si="3">E28*D28</f>
        <v>300000</v>
      </c>
      <c r="G28" s="46"/>
      <c r="H28" s="50"/>
      <c r="I28" s="54"/>
    </row>
    <row r="29" spans="2:9" ht="20.05" customHeight="1" x14ac:dyDescent="0.25">
      <c r="B29" s="42"/>
      <c r="C29" s="30" t="s">
        <v>18</v>
      </c>
      <c r="D29" s="23">
        <v>1</v>
      </c>
      <c r="E29" s="24">
        <v>200000</v>
      </c>
      <c r="F29" s="24">
        <f t="shared" si="3"/>
        <v>200000</v>
      </c>
      <c r="G29" s="46"/>
      <c r="H29" s="50"/>
      <c r="I29" s="54"/>
    </row>
    <row r="30" spans="2:9" ht="20.05" customHeight="1" thickBot="1" x14ac:dyDescent="0.3">
      <c r="B30" s="42"/>
      <c r="C30" s="31" t="s">
        <v>19</v>
      </c>
      <c r="D30" s="25">
        <v>1</v>
      </c>
      <c r="E30" s="26">
        <v>300000</v>
      </c>
      <c r="F30" s="26">
        <f t="shared" si="3"/>
        <v>300000</v>
      </c>
      <c r="G30" s="47"/>
      <c r="H30" s="51"/>
      <c r="I30" s="55"/>
    </row>
    <row r="31" spans="2:9" ht="20.05" customHeight="1" thickBot="1" x14ac:dyDescent="0.3">
      <c r="B31" s="43"/>
      <c r="C31" s="59" t="s">
        <v>5</v>
      </c>
      <c r="D31" s="60"/>
      <c r="E31" s="60"/>
      <c r="F31" s="27">
        <f>SUM(F27:F30)</f>
        <v>1800000</v>
      </c>
      <c r="G31" s="27">
        <v>1350000</v>
      </c>
      <c r="H31" s="27">
        <f t="shared" si="1"/>
        <v>450000</v>
      </c>
      <c r="I31" s="28">
        <f>H31/(F31/100)</f>
        <v>25</v>
      </c>
    </row>
    <row r="32" spans="2:9" ht="20.05" customHeight="1" x14ac:dyDescent="0.25">
      <c r="B32" s="44" t="s">
        <v>20</v>
      </c>
      <c r="C32" s="29" t="s">
        <v>21</v>
      </c>
      <c r="D32" s="21">
        <v>1</v>
      </c>
      <c r="E32" s="22">
        <v>970000</v>
      </c>
      <c r="F32" s="22">
        <f>E32*D32</f>
        <v>970000</v>
      </c>
      <c r="G32" s="45"/>
      <c r="H32" s="48"/>
      <c r="I32" s="52"/>
    </row>
    <row r="33" spans="2:9" ht="20.05" customHeight="1" x14ac:dyDescent="0.25">
      <c r="B33" s="42"/>
      <c r="C33" s="30" t="s">
        <v>22</v>
      </c>
      <c r="D33" s="23">
        <v>1</v>
      </c>
      <c r="E33" s="24">
        <v>500000</v>
      </c>
      <c r="F33" s="24">
        <f t="shared" ref="F33:F34" si="4">E33*D33</f>
        <v>500000</v>
      </c>
      <c r="G33" s="46"/>
      <c r="H33" s="50"/>
      <c r="I33" s="54"/>
    </row>
    <row r="34" spans="2:9" ht="20.05" customHeight="1" thickBot="1" x14ac:dyDescent="0.3">
      <c r="B34" s="42"/>
      <c r="C34" s="31" t="s">
        <v>23</v>
      </c>
      <c r="D34" s="25">
        <v>100</v>
      </c>
      <c r="E34" s="26">
        <v>3880</v>
      </c>
      <c r="F34" s="26">
        <f t="shared" si="4"/>
        <v>388000</v>
      </c>
      <c r="G34" s="47"/>
      <c r="H34" s="51"/>
      <c r="I34" s="55"/>
    </row>
    <row r="35" spans="2:9" ht="20.05" customHeight="1" thickBot="1" x14ac:dyDescent="0.3">
      <c r="B35" s="43"/>
      <c r="C35" s="59" t="s">
        <v>5</v>
      </c>
      <c r="D35" s="60"/>
      <c r="E35" s="60"/>
      <c r="F35" s="27">
        <f>SUM(F32:F34)</f>
        <v>1858000</v>
      </c>
      <c r="G35" s="27">
        <v>1393500</v>
      </c>
      <c r="H35" s="27">
        <f t="shared" si="1"/>
        <v>464500</v>
      </c>
      <c r="I35" s="28">
        <f>H35/(F35/100)</f>
        <v>25</v>
      </c>
    </row>
    <row r="36" spans="2:9" ht="20.05" customHeight="1" thickBot="1" x14ac:dyDescent="0.3">
      <c r="B36" s="17"/>
      <c r="C36" s="57" t="s">
        <v>10</v>
      </c>
      <c r="D36" s="58"/>
      <c r="E36" s="58"/>
      <c r="F36" s="39">
        <f>F35+F31+F26+F22+F19+F16</f>
        <v>11264000</v>
      </c>
      <c r="G36" s="39">
        <f>G35+G31+G26+G22+G19+G16</f>
        <v>8280000</v>
      </c>
      <c r="H36" s="39">
        <f>H35+H31+H26+H22+H19+H16</f>
        <v>2984000</v>
      </c>
      <c r="I36" s="40">
        <f>H36/(F36/100)</f>
        <v>26.491477272727273</v>
      </c>
    </row>
    <row r="37" spans="2:9" x14ac:dyDescent="0.25">
      <c r="E37" s="7"/>
      <c r="F37" s="7"/>
      <c r="G37" s="7"/>
    </row>
    <row r="38" spans="2:9" ht="12.75" hidden="1" x14ac:dyDescent="0.25">
      <c r="E38" s="7"/>
      <c r="F38" s="7"/>
      <c r="G38" s="18">
        <v>1428000</v>
      </c>
      <c r="H38" s="18"/>
    </row>
    <row r="39" spans="2:9" ht="12.75" hidden="1" x14ac:dyDescent="0.25">
      <c r="E39" s="7"/>
      <c r="F39" s="7"/>
      <c r="G39" s="19">
        <v>0.75</v>
      </c>
    </row>
    <row r="40" spans="2:9" x14ac:dyDescent="0.25">
      <c r="E40" s="7"/>
      <c r="F40" s="7"/>
      <c r="G40" s="7"/>
    </row>
    <row r="41" spans="2:9" x14ac:dyDescent="0.25">
      <c r="E41" s="7"/>
      <c r="F41" s="7"/>
      <c r="G41" s="7"/>
    </row>
    <row r="42" spans="2:9" x14ac:dyDescent="0.25">
      <c r="E42" s="7"/>
      <c r="F42" s="7"/>
      <c r="G42" s="7"/>
    </row>
    <row r="43" spans="2:9" x14ac:dyDescent="0.25">
      <c r="E43" s="7"/>
      <c r="F43" s="7"/>
      <c r="G43" s="7"/>
    </row>
    <row r="44" spans="2:9" x14ac:dyDescent="0.25">
      <c r="E44" s="7"/>
      <c r="F44" s="7"/>
      <c r="G44" s="7"/>
    </row>
    <row r="45" spans="2:9" x14ac:dyDescent="0.25">
      <c r="E45" s="7"/>
      <c r="F45" s="7"/>
      <c r="G45" s="7"/>
    </row>
    <row r="46" spans="2:9" x14ac:dyDescent="0.25">
      <c r="E46" s="7"/>
      <c r="F46" s="7"/>
      <c r="G46" s="7"/>
    </row>
    <row r="47" spans="2:9" x14ac:dyDescent="0.25">
      <c r="E47" s="7"/>
      <c r="F47" s="7"/>
      <c r="G47" s="7"/>
    </row>
    <row r="48" spans="2:9" x14ac:dyDescent="0.25">
      <c r="E48" s="7"/>
      <c r="F48" s="7"/>
      <c r="G48" s="7"/>
    </row>
    <row r="49" spans="5:7" x14ac:dyDescent="0.25">
      <c r="E49" s="7"/>
      <c r="F49" s="7"/>
      <c r="G49" s="7"/>
    </row>
    <row r="50" spans="5:7" x14ac:dyDescent="0.25">
      <c r="E50" s="7"/>
      <c r="F50" s="7"/>
      <c r="G50" s="7"/>
    </row>
    <row r="51" spans="5:7" x14ac:dyDescent="0.25">
      <c r="E51" s="7"/>
      <c r="F51" s="7"/>
      <c r="G51" s="7"/>
    </row>
    <row r="52" spans="5:7" x14ac:dyDescent="0.25">
      <c r="E52" s="7"/>
      <c r="F52" s="7"/>
      <c r="G52" s="7"/>
    </row>
  </sheetData>
  <mergeCells count="31">
    <mergeCell ref="H32:H34"/>
    <mergeCell ref="I32:I34"/>
    <mergeCell ref="B4:B16"/>
    <mergeCell ref="C36:E36"/>
    <mergeCell ref="C31:E31"/>
    <mergeCell ref="C26:E26"/>
    <mergeCell ref="C22:E22"/>
    <mergeCell ref="C35:E35"/>
    <mergeCell ref="H20:H21"/>
    <mergeCell ref="I20:I21"/>
    <mergeCell ref="H23:H25"/>
    <mergeCell ref="I23:I25"/>
    <mergeCell ref="H27:H30"/>
    <mergeCell ref="I27:I30"/>
    <mergeCell ref="C16:E16"/>
    <mergeCell ref="C19:E19"/>
    <mergeCell ref="H4:H15"/>
    <mergeCell ref="I4:I15"/>
    <mergeCell ref="H17:H18"/>
    <mergeCell ref="I17:I18"/>
    <mergeCell ref="B17:B19"/>
    <mergeCell ref="B20:B22"/>
    <mergeCell ref="B23:B26"/>
    <mergeCell ref="B27:B31"/>
    <mergeCell ref="B32:B35"/>
    <mergeCell ref="G4:G15"/>
    <mergeCell ref="G17:G18"/>
    <mergeCell ref="G20:G21"/>
    <mergeCell ref="G23:G25"/>
    <mergeCell ref="G27:G30"/>
    <mergeCell ref="G32:G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headerFooter scaleWithDoc="0">
    <oddHeader>&amp;R&amp;"Arial,Obyčejné"Příloha návrhu č. 159/ZK/24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3652-EAD4-473F-8149-D78E7C88DB4A}">
  <dimension ref="A3:G28"/>
  <sheetViews>
    <sheetView workbookViewId="0">
      <selection activeCell="A7" sqref="A7:B7"/>
    </sheetView>
  </sheetViews>
  <sheetFormatPr defaultRowHeight="14.3" x14ac:dyDescent="0.25"/>
  <cols>
    <col min="1" max="1" width="77" customWidth="1"/>
    <col min="2" max="2" width="55.75" style="2" customWidth="1"/>
    <col min="3" max="3" width="5.125" bestFit="1" customWidth="1"/>
    <col min="4" max="4" width="12.75" style="2" customWidth="1"/>
    <col min="5" max="5" width="13" customWidth="1"/>
    <col min="6" max="6" width="38.75" bestFit="1" customWidth="1"/>
    <col min="7" max="7" width="32.75" bestFit="1" customWidth="1"/>
  </cols>
  <sheetData>
    <row r="3" spans="1:7" ht="28.55" x14ac:dyDescent="0.25">
      <c r="B3"/>
      <c r="C3" s="3" t="s">
        <v>38</v>
      </c>
      <c r="D3" s="4" t="s">
        <v>39</v>
      </c>
      <c r="E3" s="3" t="s">
        <v>40</v>
      </c>
      <c r="F3" s="3" t="s">
        <v>29</v>
      </c>
      <c r="G3" s="3" t="s">
        <v>30</v>
      </c>
    </row>
    <row r="4" spans="1:7" x14ac:dyDescent="0.25">
      <c r="A4" s="61" t="s">
        <v>4</v>
      </c>
      <c r="B4" s="1" t="s">
        <v>24</v>
      </c>
      <c r="C4">
        <v>1</v>
      </c>
      <c r="D4" s="6">
        <v>510000</v>
      </c>
      <c r="E4" s="5">
        <v>510000</v>
      </c>
      <c r="G4">
        <v>1</v>
      </c>
    </row>
    <row r="5" spans="1:7" ht="42.8" x14ac:dyDescent="0.25">
      <c r="A5" s="63"/>
      <c r="B5" s="1" t="s">
        <v>26</v>
      </c>
      <c r="C5">
        <v>1</v>
      </c>
      <c r="D5" s="6">
        <v>133000</v>
      </c>
      <c r="E5" s="5">
        <v>133000</v>
      </c>
    </row>
    <row r="6" spans="1:7" ht="28.55" x14ac:dyDescent="0.25">
      <c r="A6" s="63"/>
      <c r="B6" s="1" t="s">
        <v>25</v>
      </c>
      <c r="C6">
        <v>1</v>
      </c>
      <c r="D6" s="6">
        <v>165000</v>
      </c>
      <c r="E6" s="5">
        <v>165000</v>
      </c>
    </row>
    <row r="7" spans="1:7" x14ac:dyDescent="0.25">
      <c r="A7" s="61" t="s">
        <v>31</v>
      </c>
      <c r="B7" s="62"/>
      <c r="C7">
        <v>3</v>
      </c>
      <c r="D7" s="6">
        <v>808000</v>
      </c>
      <c r="E7" s="5">
        <v>808000</v>
      </c>
      <c r="G7">
        <v>1</v>
      </c>
    </row>
    <row r="8" spans="1:7" x14ac:dyDescent="0.25">
      <c r="A8" s="61" t="s">
        <v>7</v>
      </c>
      <c r="B8" s="1" t="s">
        <v>15</v>
      </c>
      <c r="C8">
        <v>1</v>
      </c>
      <c r="D8" s="6">
        <v>190000</v>
      </c>
      <c r="E8" s="5">
        <v>190000</v>
      </c>
    </row>
    <row r="9" spans="1:7" x14ac:dyDescent="0.25">
      <c r="A9" s="63"/>
      <c r="B9" s="1" t="s">
        <v>14</v>
      </c>
      <c r="C9">
        <v>1</v>
      </c>
      <c r="D9" s="6">
        <v>1480000</v>
      </c>
      <c r="E9" s="5">
        <v>1480000</v>
      </c>
    </row>
    <row r="10" spans="1:7" x14ac:dyDescent="0.25">
      <c r="A10" s="61" t="s">
        <v>32</v>
      </c>
      <c r="B10" s="62"/>
      <c r="C10">
        <v>2</v>
      </c>
      <c r="D10" s="6">
        <v>1670000</v>
      </c>
      <c r="E10" s="5">
        <v>1670000</v>
      </c>
    </row>
    <row r="11" spans="1:7" x14ac:dyDescent="0.25">
      <c r="A11" s="61" t="s">
        <v>9</v>
      </c>
      <c r="B11" s="1" t="s">
        <v>19</v>
      </c>
      <c r="C11">
        <v>1</v>
      </c>
      <c r="D11" s="6">
        <v>300000</v>
      </c>
      <c r="E11" s="5">
        <v>300000</v>
      </c>
    </row>
    <row r="12" spans="1:7" x14ac:dyDescent="0.25">
      <c r="A12" s="63"/>
      <c r="B12" s="1" t="s">
        <v>17</v>
      </c>
      <c r="C12">
        <v>1</v>
      </c>
      <c r="D12" s="6">
        <v>300000</v>
      </c>
      <c r="E12" s="5">
        <v>300000</v>
      </c>
    </row>
    <row r="13" spans="1:7" x14ac:dyDescent="0.25">
      <c r="A13" s="63"/>
      <c r="B13" s="1" t="s">
        <v>16</v>
      </c>
      <c r="C13">
        <v>2</v>
      </c>
      <c r="D13" s="6">
        <v>500000</v>
      </c>
      <c r="E13" s="5">
        <v>1000000</v>
      </c>
    </row>
    <row r="14" spans="1:7" x14ac:dyDescent="0.25">
      <c r="A14" s="63"/>
      <c r="B14" s="1" t="s">
        <v>18</v>
      </c>
      <c r="C14">
        <v>1</v>
      </c>
      <c r="D14" s="6">
        <v>200000</v>
      </c>
      <c r="E14" s="5">
        <v>200000</v>
      </c>
    </row>
    <row r="15" spans="1:7" x14ac:dyDescent="0.25">
      <c r="A15" s="61" t="s">
        <v>33</v>
      </c>
      <c r="B15" s="62"/>
      <c r="C15">
        <v>5</v>
      </c>
      <c r="D15" s="6">
        <v>1300000</v>
      </c>
      <c r="E15" s="5">
        <v>1800000</v>
      </c>
    </row>
    <row r="16" spans="1:7" x14ac:dyDescent="0.25">
      <c r="A16" s="61" t="s">
        <v>20</v>
      </c>
      <c r="B16" s="1" t="s">
        <v>22</v>
      </c>
      <c r="C16">
        <v>1</v>
      </c>
      <c r="D16" s="6">
        <v>500000</v>
      </c>
      <c r="E16" s="5">
        <v>500000</v>
      </c>
    </row>
    <row r="17" spans="1:7" x14ac:dyDescent="0.25">
      <c r="A17" s="63"/>
      <c r="B17" s="1" t="s">
        <v>21</v>
      </c>
      <c r="C17">
        <v>1</v>
      </c>
      <c r="D17" s="6">
        <v>970000</v>
      </c>
      <c r="E17" s="5">
        <v>970000</v>
      </c>
    </row>
    <row r="18" spans="1:7" x14ac:dyDescent="0.25">
      <c r="A18" s="63"/>
      <c r="B18" s="1" t="s">
        <v>23</v>
      </c>
      <c r="C18">
        <v>100</v>
      </c>
      <c r="D18" s="6">
        <v>3880</v>
      </c>
      <c r="E18" s="5">
        <v>388000</v>
      </c>
    </row>
    <row r="19" spans="1:7" x14ac:dyDescent="0.25">
      <c r="A19" s="61" t="s">
        <v>34</v>
      </c>
      <c r="B19" s="62"/>
      <c r="C19">
        <v>102</v>
      </c>
      <c r="D19" s="6">
        <v>1473880</v>
      </c>
      <c r="E19" s="5">
        <v>1858000</v>
      </c>
    </row>
    <row r="20" spans="1:7" x14ac:dyDescent="0.25">
      <c r="A20" s="61" t="s">
        <v>8</v>
      </c>
      <c r="B20" s="1" t="s">
        <v>12</v>
      </c>
      <c r="C20">
        <v>1</v>
      </c>
      <c r="D20" s="6">
        <v>470000</v>
      </c>
      <c r="E20" s="5">
        <v>470000</v>
      </c>
    </row>
    <row r="21" spans="1:7" x14ac:dyDescent="0.25">
      <c r="A21" s="63"/>
      <c r="B21" s="1" t="s">
        <v>11</v>
      </c>
      <c r="C21">
        <v>1</v>
      </c>
      <c r="D21" s="6">
        <v>1170000</v>
      </c>
      <c r="E21" s="5">
        <v>1170000</v>
      </c>
    </row>
    <row r="22" spans="1:7" x14ac:dyDescent="0.25">
      <c r="A22" s="63"/>
      <c r="B22" s="1" t="s">
        <v>13</v>
      </c>
      <c r="C22">
        <v>1</v>
      </c>
      <c r="D22" s="6">
        <v>264000</v>
      </c>
      <c r="E22" s="5">
        <v>264000</v>
      </c>
    </row>
    <row r="23" spans="1:7" x14ac:dyDescent="0.25">
      <c r="A23" s="61" t="s">
        <v>35</v>
      </c>
      <c r="B23" s="62"/>
      <c r="C23">
        <v>3</v>
      </c>
      <c r="D23" s="6">
        <v>1904000</v>
      </c>
      <c r="E23" s="5">
        <v>1904000</v>
      </c>
    </row>
    <row r="24" spans="1:7" ht="42.8" x14ac:dyDescent="0.25">
      <c r="A24" s="1" t="s">
        <v>6</v>
      </c>
      <c r="B24" s="1" t="s">
        <v>27</v>
      </c>
      <c r="D24" s="6"/>
      <c r="E24" s="5">
        <v>0</v>
      </c>
    </row>
    <row r="25" spans="1:7" x14ac:dyDescent="0.25">
      <c r="A25" s="61" t="s">
        <v>36</v>
      </c>
      <c r="B25" s="62"/>
      <c r="D25" s="6"/>
      <c r="E25" s="5">
        <v>0</v>
      </c>
    </row>
    <row r="26" spans="1:7" x14ac:dyDescent="0.25">
      <c r="A26" s="1" t="s">
        <v>27</v>
      </c>
      <c r="B26" s="1" t="s">
        <v>27</v>
      </c>
      <c r="D26" s="6"/>
      <c r="E26" s="5">
        <v>0</v>
      </c>
    </row>
    <row r="27" spans="1:7" x14ac:dyDescent="0.25">
      <c r="A27" s="61" t="s">
        <v>37</v>
      </c>
      <c r="B27" s="62"/>
      <c r="D27" s="6"/>
      <c r="E27" s="5">
        <v>0</v>
      </c>
    </row>
    <row r="28" spans="1:7" x14ac:dyDescent="0.25">
      <c r="A28" s="61" t="s">
        <v>28</v>
      </c>
      <c r="B28" s="62"/>
      <c r="C28">
        <v>115</v>
      </c>
      <c r="D28" s="6">
        <v>7155880</v>
      </c>
      <c r="E28" s="5">
        <v>8040000</v>
      </c>
      <c r="G28">
        <v>1</v>
      </c>
    </row>
  </sheetData>
  <mergeCells count="13">
    <mergeCell ref="A25:B25"/>
    <mergeCell ref="A27:B27"/>
    <mergeCell ref="A28:B28"/>
    <mergeCell ref="A4:A6"/>
    <mergeCell ref="A7:B7"/>
    <mergeCell ref="A8:A9"/>
    <mergeCell ref="A10:B10"/>
    <mergeCell ref="A11:A14"/>
    <mergeCell ref="A15:B15"/>
    <mergeCell ref="A16:A18"/>
    <mergeCell ref="A19:B19"/>
    <mergeCell ref="A20:A22"/>
    <mergeCell ref="A23:B2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9 V 5 m W N O s T n G l A A A A 9 g A A A B I A H A B D b 2 5 m a W c v U G F j a 2 F n Z S 5 4 b W w g o h g A K K A U A A A A A A A A A A A A A A A A A A A A A A A A A A A A h Y + x D o I w G I R f h X S n L d U Y Q n 7 K w C q J i Y k x b k 2 p 0 A j F 0 G J 5 N w c f y V c Q o 6 i b 4 9 1 9 l 9 z d r z f I x r Y J L q q 3 u j M p i j B F g T K y K 7 W p U j S 4 Y x i j j M N G y J O o V D D B x i a j 1 S m q n T s n h H j v s V / g r q 8 I o z Q i + 2 K 9 l b V q R a i N d c J I h T 6 t 8 n 8 L c d i 9 x n C G I 7 b E K x Z j C m Q 2 o d D m C 7 B p 7 z P 9 M S E f G j f 0 i k s b 5 g c g s w T y / s A f U E s D B B Q A A g A I A P V e Z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1 X m Z Y K I p H u A 4 A A A A R A A A A E w A c A E Z v c m 1 1 b G F z L 1 N l Y 3 R p b 2 4 x L m 0 g o h g A K K A U A A A A A A A A A A A A A A A A A A A A A A A A A A A A K 0 5 N L s n M z 1 M I h t C G 1 g B Q S w E C L Q A U A A I A C A D 1 X m Z Y 0 6 x O c a U A A A D 2 A A A A E g A A A A A A A A A A A A A A A A A A A A A A Q 2 9 u Z m l n L 1 B h Y 2 t h Z 2 U u e G 1 s U E s B A i 0 A F A A C A A g A 9 V 5 m W A / K 6 a u k A A A A 6 Q A A A B M A A A A A A A A A A A A A A A A A 8 Q A A A F t D b 2 5 0 Z W 5 0 X 1 R 5 c G V z X S 5 4 b W x Q S w E C L Q A U A A I A C A D 1 X m Z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M O J r L W E 0 E O U F 5 o + j 7 T O o w A A A A A C A A A A A A A D Z g A A w A A A A B A A A A C Y S M 7 d m h Q n V q o n 4 H T 5 l x e k A A A A A A S A A A C g A A A A E A A A A C p 8 + x 4 C P b 0 o k I 4 k i + Y k 4 o p Q A A A A u 4 X l 5 3 0 U U + f 6 m s U e T Y k y + I / n X 5 N 3 Z 0 n j k W 2 K + e p r H J z I Q 6 G D k v a 0 A G k s 6 W W X + O 6 U C b I V r Q U S T F Y L V q n N X 3 O 4 r O w 2 1 0 V z O j 2 V 8 S M p i U E w J V 8 U A A A A 7 7 W Y x Q g P M m X Q R k M 4 4 I 0 h y J h O u a 8 = < / D a t a M a s h u p > 
</file>

<file path=customXml/itemProps1.xml><?xml version="1.0" encoding="utf-8"?>
<ds:datastoreItem xmlns:ds="http://schemas.openxmlformats.org/officeDocument/2006/customXml" ds:itemID="{D5A596CA-18F6-496C-A09F-4E6F4CB549E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COP 2024 sumář</vt:lpstr>
      <vt:lpstr>List1</vt:lpstr>
      <vt:lpstr>'COP 2024 sumář'!Oblast_tisku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Fučíková Lenka</dc:creator>
  <cp:keywords/>
  <dc:description/>
  <cp:lastModifiedBy>Tušlová Milada</cp:lastModifiedBy>
  <cp:revision/>
  <cp:lastPrinted>2024-04-08T10:40:24Z</cp:lastPrinted>
  <dcterms:created xsi:type="dcterms:W3CDTF">2020-03-06T11:27:32Z</dcterms:created>
  <dcterms:modified xsi:type="dcterms:W3CDTF">2024-04-08T10:41:35Z</dcterms:modified>
  <cp:category/>
  <cp:contentStatus/>
</cp:coreProperties>
</file>