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kraj.sharepoint.com/sites/Share_KU_users/Sdilene dokumenty/DTM_JCK/_DTM_JCK_2_vlna/02_MLS/Studie proveditelnosti MLS/verze_FINAL_Sloup_3-10-2023/"/>
    </mc:Choice>
  </mc:AlternateContent>
  <xr:revisionPtr revIDLastSave="239" documentId="13_ncr:1_{AE89B2A6-5E29-48CD-B6DB-82E77079C02A}" xr6:coauthVersionLast="47" xr6:coauthVersionMax="47" xr10:uidLastSave="{DEC6FBA2-F0BE-46EB-9BC1-45347D715F1F}"/>
  <bookViews>
    <workbookView xWindow="375" yWindow="825" windowWidth="36765" windowHeight="22140" xr2:uid="{FC862B79-712F-4B9F-A509-7D0F9F918C37}"/>
  </bookViews>
  <sheets>
    <sheet name="Propočet cen - indik3" sheetId="7" r:id="rId1"/>
    <sheet name="List1" sheetId="8" r:id="rId2"/>
  </sheets>
  <definedNames>
    <definedName name="_xlnm.Print_Area" localSheetId="0">'Propočet cen - indik3'!$A$1:$AE$341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4" i="7" l="1"/>
  <c r="AE315" i="7"/>
  <c r="Y317" i="7"/>
  <c r="T317" i="7"/>
  <c r="O317" i="7"/>
  <c r="J317" i="7"/>
  <c r="E317" i="7"/>
  <c r="AB323" i="7"/>
  <c r="AB322" i="7"/>
  <c r="AB321" i="7"/>
  <c r="AB320" i="7"/>
  <c r="W323" i="7"/>
  <c r="W322" i="7"/>
  <c r="W321" i="7"/>
  <c r="W320" i="7"/>
  <c r="R323" i="7"/>
  <c r="R322" i="7"/>
  <c r="R321" i="7"/>
  <c r="R320" i="7"/>
  <c r="M323" i="7"/>
  <c r="M322" i="7"/>
  <c r="M321" i="7"/>
  <c r="M320" i="7"/>
  <c r="H323" i="7"/>
  <c r="H322" i="7"/>
  <c r="H321" i="7"/>
  <c r="H320" i="7"/>
  <c r="R335" i="7"/>
  <c r="R336" i="7"/>
  <c r="S338" i="7"/>
  <c r="Z339" i="7"/>
  <c r="Z338" i="7"/>
  <c r="Y336" i="7"/>
  <c r="Y335" i="7"/>
  <c r="Y334" i="7"/>
  <c r="Y332" i="7"/>
  <c r="Y331" i="7"/>
  <c r="Y330" i="7"/>
  <c r="R327" i="7"/>
  <c r="U327" i="7"/>
  <c r="Y194" i="7"/>
  <c r="T194" i="7"/>
  <c r="O194" i="7"/>
  <c r="J194" i="7"/>
  <c r="E194" i="7"/>
  <c r="Y235" i="7"/>
  <c r="T235" i="7"/>
  <c r="O235" i="7"/>
  <c r="J235" i="7"/>
  <c r="E235" i="7"/>
  <c r="AE191" i="7" l="1"/>
  <c r="AE232" i="7"/>
  <c r="J330" i="7"/>
  <c r="AC234" i="7"/>
  <c r="AC233" i="7"/>
  <c r="AC232" i="7"/>
  <c r="AC231" i="7"/>
  <c r="AC230" i="7"/>
  <c r="AC229" i="7"/>
  <c r="AC228" i="7"/>
  <c r="AC227" i="7"/>
  <c r="AC226" i="7"/>
  <c r="AC225" i="7"/>
  <c r="AC224" i="7"/>
  <c r="AC223" i="7"/>
  <c r="AC222" i="7"/>
  <c r="AC221" i="7"/>
  <c r="AC220" i="7"/>
  <c r="AC219" i="7"/>
  <c r="AC218" i="7"/>
  <c r="AC217" i="7"/>
  <c r="AC216" i="7"/>
  <c r="AC215" i="7"/>
  <c r="AC214" i="7"/>
  <c r="AC213" i="7"/>
  <c r="AC212" i="7"/>
  <c r="AC211" i="7"/>
  <c r="AC210" i="7"/>
  <c r="AC209" i="7"/>
  <c r="AC208" i="7"/>
  <c r="AC207" i="7"/>
  <c r="AC206" i="7"/>
  <c r="AC205" i="7"/>
  <c r="AC204" i="7"/>
  <c r="AC203" i="7"/>
  <c r="AC202" i="7"/>
  <c r="AC201" i="7"/>
  <c r="AC200" i="7"/>
  <c r="AC199" i="7"/>
  <c r="AC198" i="7"/>
  <c r="AC197" i="7"/>
  <c r="X234" i="7"/>
  <c r="X233" i="7"/>
  <c r="X232" i="7"/>
  <c r="X231" i="7"/>
  <c r="X230" i="7"/>
  <c r="X229" i="7"/>
  <c r="X228" i="7"/>
  <c r="X227" i="7"/>
  <c r="X226" i="7"/>
  <c r="X225" i="7"/>
  <c r="X224" i="7"/>
  <c r="X223" i="7"/>
  <c r="X222" i="7"/>
  <c r="X221" i="7"/>
  <c r="X220" i="7"/>
  <c r="X219" i="7"/>
  <c r="X218" i="7"/>
  <c r="X217" i="7"/>
  <c r="X216" i="7"/>
  <c r="X215" i="7"/>
  <c r="X214" i="7"/>
  <c r="X213" i="7"/>
  <c r="X212" i="7"/>
  <c r="X211" i="7"/>
  <c r="X210" i="7"/>
  <c r="X209" i="7"/>
  <c r="X208" i="7"/>
  <c r="X207" i="7"/>
  <c r="X206" i="7"/>
  <c r="X205" i="7"/>
  <c r="X204" i="7"/>
  <c r="X203" i="7"/>
  <c r="X202" i="7"/>
  <c r="X201" i="7"/>
  <c r="X200" i="7"/>
  <c r="X199" i="7"/>
  <c r="X198" i="7"/>
  <c r="X197" i="7"/>
  <c r="S234" i="7"/>
  <c r="S232" i="7"/>
  <c r="S231" i="7"/>
  <c r="S230" i="7"/>
  <c r="S229" i="7"/>
  <c r="S228" i="7"/>
  <c r="S227" i="7"/>
  <c r="S226" i="7"/>
  <c r="S225" i="7"/>
  <c r="S224" i="7"/>
  <c r="S223" i="7"/>
  <c r="S222" i="7"/>
  <c r="S221" i="7"/>
  <c r="S220" i="7"/>
  <c r="S219" i="7"/>
  <c r="S218" i="7"/>
  <c r="S217" i="7"/>
  <c r="S216" i="7"/>
  <c r="S215" i="7"/>
  <c r="S214" i="7"/>
  <c r="S213" i="7"/>
  <c r="S212" i="7"/>
  <c r="S211" i="7"/>
  <c r="S210" i="7"/>
  <c r="S209" i="7"/>
  <c r="S208" i="7"/>
  <c r="S207" i="7"/>
  <c r="S206" i="7"/>
  <c r="S205" i="7"/>
  <c r="S204" i="7"/>
  <c r="S203" i="7"/>
  <c r="S202" i="7"/>
  <c r="S201" i="7"/>
  <c r="S200" i="7"/>
  <c r="S199" i="7"/>
  <c r="S198" i="7"/>
  <c r="S197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S244" i="7"/>
  <c r="AB194" i="7"/>
  <c r="W194" i="7"/>
  <c r="AC304" i="7"/>
  <c r="AC305" i="7"/>
  <c r="AC306" i="7"/>
  <c r="AC307" i="7"/>
  <c r="AC308" i="7"/>
  <c r="AC309" i="7"/>
  <c r="AC310" i="7"/>
  <c r="AC311" i="7"/>
  <c r="AC312" i="7"/>
  <c r="AC313" i="7"/>
  <c r="AC314" i="7"/>
  <c r="AC315" i="7"/>
  <c r="AC316" i="7"/>
  <c r="AC278" i="7"/>
  <c r="AC279" i="7"/>
  <c r="AC280" i="7"/>
  <c r="AC281" i="7"/>
  <c r="AC282" i="7"/>
  <c r="AC283" i="7"/>
  <c r="AC284" i="7"/>
  <c r="AC285" i="7"/>
  <c r="AC286" i="7"/>
  <c r="AC287" i="7"/>
  <c r="AC288" i="7"/>
  <c r="AC289" i="7"/>
  <c r="AC290" i="7"/>
  <c r="AC291" i="7"/>
  <c r="AC292" i="7"/>
  <c r="AC293" i="7"/>
  <c r="AC294" i="7"/>
  <c r="AC295" i="7"/>
  <c r="AC296" i="7"/>
  <c r="AC297" i="7"/>
  <c r="AC298" i="7"/>
  <c r="AC299" i="7"/>
  <c r="AC300" i="7"/>
  <c r="AC301" i="7"/>
  <c r="AC302" i="7"/>
  <c r="AC303" i="7"/>
  <c r="AC254" i="7"/>
  <c r="AC255" i="7"/>
  <c r="AC256" i="7"/>
  <c r="AC257" i="7"/>
  <c r="AC258" i="7"/>
  <c r="AC259" i="7"/>
  <c r="AC260" i="7"/>
  <c r="AC261" i="7"/>
  <c r="AC262" i="7"/>
  <c r="AC263" i="7"/>
  <c r="AC264" i="7"/>
  <c r="AC265" i="7"/>
  <c r="AC266" i="7"/>
  <c r="AC267" i="7"/>
  <c r="AC268" i="7"/>
  <c r="AC269" i="7"/>
  <c r="AC270" i="7"/>
  <c r="AC271" i="7"/>
  <c r="AC272" i="7"/>
  <c r="AC273" i="7"/>
  <c r="AC274" i="7"/>
  <c r="AC275" i="7"/>
  <c r="AC276" i="7"/>
  <c r="AC277" i="7"/>
  <c r="S240" i="7"/>
  <c r="S241" i="7"/>
  <c r="S245" i="7"/>
  <c r="S252" i="7"/>
  <c r="S260" i="7"/>
  <c r="S261" i="7"/>
  <c r="S262" i="7"/>
  <c r="S264" i="7"/>
  <c r="S265" i="7"/>
  <c r="S268" i="7"/>
  <c r="S269" i="7"/>
  <c r="S270" i="7"/>
  <c r="S272" i="7"/>
  <c r="S273" i="7"/>
  <c r="S276" i="7"/>
  <c r="S277" i="7"/>
  <c r="S278" i="7"/>
  <c r="S280" i="7"/>
  <c r="S281" i="7"/>
  <c r="S284" i="7"/>
  <c r="S285" i="7"/>
  <c r="S286" i="7"/>
  <c r="S288" i="7"/>
  <c r="S289" i="7"/>
  <c r="S292" i="7"/>
  <c r="S293" i="7"/>
  <c r="S294" i="7"/>
  <c r="S296" i="7"/>
  <c r="S297" i="7"/>
  <c r="S300" i="7"/>
  <c r="S238" i="7"/>
  <c r="N312" i="7"/>
  <c r="N313" i="7"/>
  <c r="N314" i="7"/>
  <c r="N315" i="7"/>
  <c r="N31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38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38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8" i="7"/>
  <c r="N186" i="7"/>
  <c r="N187" i="7"/>
  <c r="N188" i="7"/>
  <c r="N189" i="7"/>
  <c r="N190" i="7"/>
  <c r="N191" i="7"/>
  <c r="N192" i="7"/>
  <c r="N193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8" i="7"/>
  <c r="AC239" i="7"/>
  <c r="AC240" i="7"/>
  <c r="AC241" i="7"/>
  <c r="AC242" i="7"/>
  <c r="AC243" i="7"/>
  <c r="AC244" i="7"/>
  <c r="AC245" i="7"/>
  <c r="AC246" i="7"/>
  <c r="AC247" i="7"/>
  <c r="AC248" i="7"/>
  <c r="AC249" i="7"/>
  <c r="AC250" i="7"/>
  <c r="AC251" i="7"/>
  <c r="AC252" i="7"/>
  <c r="AC253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8" i="7"/>
  <c r="E6" i="8"/>
  <c r="AB316" i="7"/>
  <c r="W316" i="7"/>
  <c r="R316" i="7"/>
  <c r="M316" i="7"/>
  <c r="H316" i="7"/>
  <c r="AB315" i="7"/>
  <c r="W315" i="7"/>
  <c r="R315" i="7"/>
  <c r="M315" i="7"/>
  <c r="H315" i="7"/>
  <c r="AB314" i="7"/>
  <c r="W314" i="7"/>
  <c r="R314" i="7"/>
  <c r="M314" i="7"/>
  <c r="H314" i="7"/>
  <c r="AB313" i="7"/>
  <c r="W313" i="7"/>
  <c r="R313" i="7"/>
  <c r="M313" i="7"/>
  <c r="H313" i="7"/>
  <c r="AB312" i="7"/>
  <c r="W312" i="7"/>
  <c r="R312" i="7"/>
  <c r="M312" i="7"/>
  <c r="H312" i="7"/>
  <c r="AB311" i="7"/>
  <c r="W311" i="7"/>
  <c r="R311" i="7"/>
  <c r="M311" i="7"/>
  <c r="H311" i="7"/>
  <c r="AB310" i="7"/>
  <c r="W310" i="7"/>
  <c r="R310" i="7"/>
  <c r="M310" i="7"/>
  <c r="H310" i="7"/>
  <c r="AB309" i="7"/>
  <c r="W309" i="7"/>
  <c r="R309" i="7"/>
  <c r="M309" i="7"/>
  <c r="H309" i="7"/>
  <c r="AB308" i="7"/>
  <c r="W308" i="7"/>
  <c r="R308" i="7"/>
  <c r="M308" i="7"/>
  <c r="H308" i="7"/>
  <c r="AB307" i="7"/>
  <c r="W307" i="7"/>
  <c r="R307" i="7"/>
  <c r="M307" i="7"/>
  <c r="H307" i="7"/>
  <c r="AB306" i="7"/>
  <c r="W306" i="7"/>
  <c r="R306" i="7"/>
  <c r="M306" i="7"/>
  <c r="H306" i="7"/>
  <c r="AB305" i="7"/>
  <c r="W305" i="7"/>
  <c r="R305" i="7"/>
  <c r="M305" i="7"/>
  <c r="H305" i="7"/>
  <c r="AB304" i="7"/>
  <c r="W304" i="7"/>
  <c r="R304" i="7"/>
  <c r="M304" i="7"/>
  <c r="H304" i="7"/>
  <c r="AB303" i="7"/>
  <c r="W303" i="7"/>
  <c r="R303" i="7"/>
  <c r="M303" i="7"/>
  <c r="H303" i="7"/>
  <c r="AB302" i="7"/>
  <c r="W302" i="7"/>
  <c r="R302" i="7"/>
  <c r="M302" i="7"/>
  <c r="H302" i="7"/>
  <c r="AB301" i="7"/>
  <c r="W301" i="7"/>
  <c r="R301" i="7"/>
  <c r="M301" i="7"/>
  <c r="H301" i="7"/>
  <c r="AB300" i="7"/>
  <c r="W300" i="7"/>
  <c r="R300" i="7"/>
  <c r="M300" i="7"/>
  <c r="H300" i="7"/>
  <c r="AB299" i="7"/>
  <c r="W299" i="7"/>
  <c r="R299" i="7"/>
  <c r="M299" i="7"/>
  <c r="H299" i="7"/>
  <c r="AB298" i="7"/>
  <c r="W298" i="7"/>
  <c r="R298" i="7"/>
  <c r="M298" i="7"/>
  <c r="H298" i="7"/>
  <c r="AB297" i="7"/>
  <c r="W297" i="7"/>
  <c r="R297" i="7"/>
  <c r="M297" i="7"/>
  <c r="H297" i="7"/>
  <c r="AB296" i="7"/>
  <c r="W296" i="7"/>
  <c r="R296" i="7"/>
  <c r="M296" i="7"/>
  <c r="H296" i="7"/>
  <c r="AB295" i="7"/>
  <c r="W295" i="7"/>
  <c r="R295" i="7"/>
  <c r="M295" i="7"/>
  <c r="H295" i="7"/>
  <c r="AB294" i="7"/>
  <c r="W294" i="7"/>
  <c r="R294" i="7"/>
  <c r="M294" i="7"/>
  <c r="H294" i="7"/>
  <c r="AB293" i="7"/>
  <c r="W293" i="7"/>
  <c r="R293" i="7"/>
  <c r="M293" i="7"/>
  <c r="H293" i="7"/>
  <c r="AB292" i="7"/>
  <c r="W292" i="7"/>
  <c r="R292" i="7"/>
  <c r="M292" i="7"/>
  <c r="H292" i="7"/>
  <c r="AB291" i="7"/>
  <c r="W291" i="7"/>
  <c r="R291" i="7"/>
  <c r="M291" i="7"/>
  <c r="H291" i="7"/>
  <c r="AB290" i="7"/>
  <c r="W290" i="7"/>
  <c r="R290" i="7"/>
  <c r="M290" i="7"/>
  <c r="H290" i="7"/>
  <c r="AB289" i="7"/>
  <c r="W289" i="7"/>
  <c r="R289" i="7"/>
  <c r="M289" i="7"/>
  <c r="H289" i="7"/>
  <c r="AB288" i="7"/>
  <c r="W288" i="7"/>
  <c r="R288" i="7"/>
  <c r="M288" i="7"/>
  <c r="H288" i="7"/>
  <c r="AB287" i="7"/>
  <c r="W287" i="7"/>
  <c r="R287" i="7"/>
  <c r="M287" i="7"/>
  <c r="H287" i="7"/>
  <c r="AB286" i="7"/>
  <c r="W286" i="7"/>
  <c r="R286" i="7"/>
  <c r="M286" i="7"/>
  <c r="H286" i="7"/>
  <c r="AB285" i="7"/>
  <c r="W285" i="7"/>
  <c r="R285" i="7"/>
  <c r="M285" i="7"/>
  <c r="H285" i="7"/>
  <c r="AB284" i="7"/>
  <c r="W284" i="7"/>
  <c r="R284" i="7"/>
  <c r="M284" i="7"/>
  <c r="H284" i="7"/>
  <c r="AB283" i="7"/>
  <c r="W283" i="7"/>
  <c r="R283" i="7"/>
  <c r="M283" i="7"/>
  <c r="H283" i="7"/>
  <c r="AB282" i="7"/>
  <c r="W282" i="7"/>
  <c r="R282" i="7"/>
  <c r="M282" i="7"/>
  <c r="H282" i="7"/>
  <c r="AB281" i="7"/>
  <c r="W281" i="7"/>
  <c r="R281" i="7"/>
  <c r="M281" i="7"/>
  <c r="H281" i="7"/>
  <c r="AB280" i="7"/>
  <c r="W280" i="7"/>
  <c r="R280" i="7"/>
  <c r="M280" i="7"/>
  <c r="H280" i="7"/>
  <c r="AB279" i="7"/>
  <c r="W279" i="7"/>
  <c r="R279" i="7"/>
  <c r="M279" i="7"/>
  <c r="H279" i="7"/>
  <c r="AB278" i="7"/>
  <c r="W278" i="7"/>
  <c r="R278" i="7"/>
  <c r="M278" i="7"/>
  <c r="H278" i="7"/>
  <c r="AB277" i="7"/>
  <c r="W277" i="7"/>
  <c r="R277" i="7"/>
  <c r="M277" i="7"/>
  <c r="H277" i="7"/>
  <c r="AB276" i="7"/>
  <c r="W276" i="7"/>
  <c r="R276" i="7"/>
  <c r="M276" i="7"/>
  <c r="H276" i="7"/>
  <c r="AB275" i="7"/>
  <c r="W275" i="7"/>
  <c r="R275" i="7"/>
  <c r="M275" i="7"/>
  <c r="H275" i="7"/>
  <c r="AB274" i="7"/>
  <c r="W274" i="7"/>
  <c r="R274" i="7"/>
  <c r="M274" i="7"/>
  <c r="H274" i="7"/>
  <c r="AB273" i="7"/>
  <c r="W273" i="7"/>
  <c r="R273" i="7"/>
  <c r="M273" i="7"/>
  <c r="H273" i="7"/>
  <c r="AB272" i="7"/>
  <c r="W272" i="7"/>
  <c r="R272" i="7"/>
  <c r="M272" i="7"/>
  <c r="H272" i="7"/>
  <c r="AB271" i="7"/>
  <c r="W271" i="7"/>
  <c r="R271" i="7"/>
  <c r="M271" i="7"/>
  <c r="H271" i="7"/>
  <c r="AB270" i="7"/>
  <c r="W270" i="7"/>
  <c r="R270" i="7"/>
  <c r="M270" i="7"/>
  <c r="H270" i="7"/>
  <c r="AB269" i="7"/>
  <c r="W269" i="7"/>
  <c r="R269" i="7"/>
  <c r="M269" i="7"/>
  <c r="H269" i="7"/>
  <c r="AB268" i="7"/>
  <c r="W268" i="7"/>
  <c r="R268" i="7"/>
  <c r="M268" i="7"/>
  <c r="H268" i="7"/>
  <c r="AB267" i="7"/>
  <c r="W267" i="7"/>
  <c r="R267" i="7"/>
  <c r="M267" i="7"/>
  <c r="H267" i="7"/>
  <c r="AB265" i="7"/>
  <c r="W265" i="7"/>
  <c r="R265" i="7"/>
  <c r="M265" i="7"/>
  <c r="H265" i="7"/>
  <c r="AB264" i="7"/>
  <c r="W264" i="7"/>
  <c r="R264" i="7"/>
  <c r="M264" i="7"/>
  <c r="H264" i="7"/>
  <c r="AB263" i="7"/>
  <c r="W263" i="7"/>
  <c r="R263" i="7"/>
  <c r="M263" i="7"/>
  <c r="H263" i="7"/>
  <c r="AB262" i="7"/>
  <c r="W262" i="7"/>
  <c r="R262" i="7"/>
  <c r="M262" i="7"/>
  <c r="H262" i="7"/>
  <c r="AB261" i="7"/>
  <c r="W261" i="7"/>
  <c r="R261" i="7"/>
  <c r="M261" i="7"/>
  <c r="H261" i="7"/>
  <c r="AB260" i="7"/>
  <c r="W260" i="7"/>
  <c r="R260" i="7"/>
  <c r="M260" i="7"/>
  <c r="H260" i="7"/>
  <c r="AB259" i="7"/>
  <c r="W259" i="7"/>
  <c r="R259" i="7"/>
  <c r="M259" i="7"/>
  <c r="H259" i="7"/>
  <c r="AB258" i="7"/>
  <c r="W258" i="7"/>
  <c r="R258" i="7"/>
  <c r="M258" i="7"/>
  <c r="H258" i="7"/>
  <c r="AB257" i="7"/>
  <c r="W257" i="7"/>
  <c r="R257" i="7"/>
  <c r="M257" i="7"/>
  <c r="H257" i="7"/>
  <c r="AB256" i="7"/>
  <c r="W256" i="7"/>
  <c r="R256" i="7"/>
  <c r="M256" i="7"/>
  <c r="H256" i="7"/>
  <c r="AB255" i="7"/>
  <c r="W255" i="7"/>
  <c r="R255" i="7"/>
  <c r="M255" i="7"/>
  <c r="H255" i="7"/>
  <c r="AB254" i="7"/>
  <c r="W254" i="7"/>
  <c r="R254" i="7"/>
  <c r="M254" i="7"/>
  <c r="H254" i="7"/>
  <c r="AB253" i="7"/>
  <c r="W253" i="7"/>
  <c r="R253" i="7"/>
  <c r="M253" i="7"/>
  <c r="H253" i="7"/>
  <c r="AB252" i="7"/>
  <c r="W252" i="7"/>
  <c r="R252" i="7"/>
  <c r="M252" i="7"/>
  <c r="H252" i="7"/>
  <c r="AB251" i="7"/>
  <c r="W251" i="7"/>
  <c r="R251" i="7"/>
  <c r="M251" i="7"/>
  <c r="H251" i="7"/>
  <c r="AB250" i="7"/>
  <c r="W250" i="7"/>
  <c r="R250" i="7"/>
  <c r="M250" i="7"/>
  <c r="H250" i="7"/>
  <c r="AB249" i="7"/>
  <c r="W249" i="7"/>
  <c r="R249" i="7"/>
  <c r="M249" i="7"/>
  <c r="H249" i="7"/>
  <c r="AB248" i="7"/>
  <c r="W248" i="7"/>
  <c r="R248" i="7"/>
  <c r="M248" i="7"/>
  <c r="H248" i="7"/>
  <c r="AB247" i="7"/>
  <c r="W247" i="7"/>
  <c r="R247" i="7"/>
  <c r="M247" i="7"/>
  <c r="H247" i="7"/>
  <c r="AB246" i="7"/>
  <c r="W246" i="7"/>
  <c r="R246" i="7"/>
  <c r="M246" i="7"/>
  <c r="H246" i="7"/>
  <c r="AB245" i="7"/>
  <c r="W245" i="7"/>
  <c r="R245" i="7"/>
  <c r="M245" i="7"/>
  <c r="H245" i="7"/>
  <c r="AB244" i="7"/>
  <c r="W244" i="7"/>
  <c r="R244" i="7"/>
  <c r="M244" i="7"/>
  <c r="H244" i="7"/>
  <c r="AB243" i="7"/>
  <c r="W243" i="7"/>
  <c r="R243" i="7"/>
  <c r="M243" i="7"/>
  <c r="H243" i="7"/>
  <c r="AB242" i="7"/>
  <c r="W242" i="7"/>
  <c r="R242" i="7"/>
  <c r="M242" i="7"/>
  <c r="H242" i="7"/>
  <c r="AB241" i="7"/>
  <c r="W241" i="7"/>
  <c r="R241" i="7"/>
  <c r="M241" i="7"/>
  <c r="H241" i="7"/>
  <c r="AB240" i="7"/>
  <c r="W240" i="7"/>
  <c r="R240" i="7"/>
  <c r="M240" i="7"/>
  <c r="H240" i="7"/>
  <c r="AB239" i="7"/>
  <c r="W239" i="7"/>
  <c r="R239" i="7"/>
  <c r="M239" i="7"/>
  <c r="H239" i="7"/>
  <c r="AB238" i="7"/>
  <c r="W238" i="7"/>
  <c r="R238" i="7"/>
  <c r="M238" i="7"/>
  <c r="H238" i="7"/>
  <c r="AB234" i="7"/>
  <c r="W234" i="7"/>
  <c r="R234" i="7"/>
  <c r="M234" i="7"/>
  <c r="H234" i="7"/>
  <c r="AB233" i="7"/>
  <c r="W233" i="7"/>
  <c r="R233" i="7"/>
  <c r="M233" i="7"/>
  <c r="H233" i="7"/>
  <c r="AB232" i="7"/>
  <c r="W232" i="7"/>
  <c r="R232" i="7"/>
  <c r="M232" i="7"/>
  <c r="H232" i="7"/>
  <c r="AB231" i="7"/>
  <c r="W231" i="7"/>
  <c r="R231" i="7"/>
  <c r="M231" i="7"/>
  <c r="H231" i="7"/>
  <c r="AB230" i="7"/>
  <c r="W230" i="7"/>
  <c r="R230" i="7"/>
  <c r="M230" i="7"/>
  <c r="H230" i="7"/>
  <c r="AB229" i="7"/>
  <c r="W229" i="7"/>
  <c r="R229" i="7"/>
  <c r="M229" i="7"/>
  <c r="H229" i="7"/>
  <c r="AB228" i="7"/>
  <c r="W228" i="7"/>
  <c r="R228" i="7"/>
  <c r="M228" i="7"/>
  <c r="H228" i="7"/>
  <c r="AB227" i="7"/>
  <c r="W227" i="7"/>
  <c r="R227" i="7"/>
  <c r="M227" i="7"/>
  <c r="H227" i="7"/>
  <c r="AB226" i="7"/>
  <c r="W226" i="7"/>
  <c r="R226" i="7"/>
  <c r="M226" i="7"/>
  <c r="H226" i="7"/>
  <c r="AB225" i="7"/>
  <c r="W225" i="7"/>
  <c r="R225" i="7"/>
  <c r="M225" i="7"/>
  <c r="H225" i="7"/>
  <c r="AB224" i="7"/>
  <c r="W224" i="7"/>
  <c r="R224" i="7"/>
  <c r="M224" i="7"/>
  <c r="H224" i="7"/>
  <c r="AB223" i="7"/>
  <c r="W223" i="7"/>
  <c r="R223" i="7"/>
  <c r="M223" i="7"/>
  <c r="H223" i="7"/>
  <c r="AB222" i="7"/>
  <c r="W222" i="7"/>
  <c r="R222" i="7"/>
  <c r="M222" i="7"/>
  <c r="H222" i="7"/>
  <c r="AB221" i="7"/>
  <c r="W221" i="7"/>
  <c r="R221" i="7"/>
  <c r="M221" i="7"/>
  <c r="H221" i="7"/>
  <c r="AB220" i="7"/>
  <c r="W220" i="7"/>
  <c r="R220" i="7"/>
  <c r="M220" i="7"/>
  <c r="H220" i="7"/>
  <c r="AB219" i="7"/>
  <c r="W219" i="7"/>
  <c r="R219" i="7"/>
  <c r="M219" i="7"/>
  <c r="H219" i="7"/>
  <c r="AB218" i="7"/>
  <c r="W218" i="7"/>
  <c r="R218" i="7"/>
  <c r="M218" i="7"/>
  <c r="H218" i="7"/>
  <c r="AB217" i="7"/>
  <c r="W217" i="7"/>
  <c r="R217" i="7"/>
  <c r="M217" i="7"/>
  <c r="H217" i="7"/>
  <c r="AB216" i="7"/>
  <c r="W216" i="7"/>
  <c r="R216" i="7"/>
  <c r="M216" i="7"/>
  <c r="H216" i="7"/>
  <c r="AB215" i="7"/>
  <c r="W215" i="7"/>
  <c r="R215" i="7"/>
  <c r="M215" i="7"/>
  <c r="H215" i="7"/>
  <c r="AB214" i="7"/>
  <c r="W214" i="7"/>
  <c r="R214" i="7"/>
  <c r="M214" i="7"/>
  <c r="H214" i="7"/>
  <c r="AB213" i="7"/>
  <c r="W213" i="7"/>
  <c r="R213" i="7"/>
  <c r="M213" i="7"/>
  <c r="H213" i="7"/>
  <c r="AB212" i="7"/>
  <c r="W212" i="7"/>
  <c r="R212" i="7"/>
  <c r="M212" i="7"/>
  <c r="H212" i="7"/>
  <c r="AB211" i="7"/>
  <c r="W211" i="7"/>
  <c r="R211" i="7"/>
  <c r="M211" i="7"/>
  <c r="H211" i="7"/>
  <c r="AB210" i="7"/>
  <c r="W210" i="7"/>
  <c r="R210" i="7"/>
  <c r="M210" i="7"/>
  <c r="H210" i="7"/>
  <c r="AB209" i="7"/>
  <c r="W209" i="7"/>
  <c r="R209" i="7"/>
  <c r="M209" i="7"/>
  <c r="H209" i="7"/>
  <c r="AB208" i="7"/>
  <c r="W208" i="7"/>
  <c r="R208" i="7"/>
  <c r="M208" i="7"/>
  <c r="H208" i="7"/>
  <c r="AB207" i="7"/>
  <c r="W207" i="7"/>
  <c r="R207" i="7"/>
  <c r="M207" i="7"/>
  <c r="H207" i="7"/>
  <c r="AB206" i="7"/>
  <c r="W206" i="7"/>
  <c r="R206" i="7"/>
  <c r="M206" i="7"/>
  <c r="H206" i="7"/>
  <c r="AB205" i="7"/>
  <c r="W205" i="7"/>
  <c r="R205" i="7"/>
  <c r="M205" i="7"/>
  <c r="H205" i="7"/>
  <c r="AB204" i="7"/>
  <c r="W204" i="7"/>
  <c r="R204" i="7"/>
  <c r="M204" i="7"/>
  <c r="H204" i="7"/>
  <c r="AB203" i="7"/>
  <c r="W203" i="7"/>
  <c r="R203" i="7"/>
  <c r="M203" i="7"/>
  <c r="H203" i="7"/>
  <c r="AB202" i="7"/>
  <c r="W202" i="7"/>
  <c r="R202" i="7"/>
  <c r="M202" i="7"/>
  <c r="H202" i="7"/>
  <c r="AB201" i="7"/>
  <c r="W201" i="7"/>
  <c r="R201" i="7"/>
  <c r="M201" i="7"/>
  <c r="H201" i="7"/>
  <c r="AB200" i="7"/>
  <c r="W200" i="7"/>
  <c r="R200" i="7"/>
  <c r="M200" i="7"/>
  <c r="H200" i="7"/>
  <c r="AB199" i="7"/>
  <c r="W199" i="7"/>
  <c r="R199" i="7"/>
  <c r="M199" i="7"/>
  <c r="H199" i="7"/>
  <c r="AB198" i="7"/>
  <c r="W198" i="7"/>
  <c r="R198" i="7"/>
  <c r="M198" i="7"/>
  <c r="H198" i="7"/>
  <c r="AB197" i="7"/>
  <c r="W197" i="7"/>
  <c r="R197" i="7"/>
  <c r="M197" i="7"/>
  <c r="H197" i="7"/>
  <c r="R193" i="7"/>
  <c r="M193" i="7"/>
  <c r="H193" i="7"/>
  <c r="R192" i="7"/>
  <c r="M192" i="7"/>
  <c r="H192" i="7"/>
  <c r="AB191" i="7"/>
  <c r="W191" i="7"/>
  <c r="R191" i="7"/>
  <c r="M191" i="7"/>
  <c r="H191" i="7"/>
  <c r="AB190" i="7"/>
  <c r="W190" i="7"/>
  <c r="R190" i="7"/>
  <c r="M190" i="7"/>
  <c r="H190" i="7"/>
  <c r="AB189" i="7"/>
  <c r="W189" i="7"/>
  <c r="R189" i="7"/>
  <c r="M189" i="7"/>
  <c r="H189" i="7"/>
  <c r="AB188" i="7"/>
  <c r="W188" i="7"/>
  <c r="R188" i="7"/>
  <c r="M188" i="7"/>
  <c r="H188" i="7"/>
  <c r="AB187" i="7"/>
  <c r="W187" i="7"/>
  <c r="R187" i="7"/>
  <c r="M187" i="7"/>
  <c r="H187" i="7"/>
  <c r="AB186" i="7"/>
  <c r="W186" i="7"/>
  <c r="R186" i="7"/>
  <c r="M186" i="7"/>
  <c r="H186" i="7"/>
  <c r="AB185" i="7"/>
  <c r="W185" i="7"/>
  <c r="R185" i="7"/>
  <c r="M185" i="7"/>
  <c r="H185" i="7"/>
  <c r="AB184" i="7"/>
  <c r="W184" i="7"/>
  <c r="R184" i="7"/>
  <c r="M184" i="7"/>
  <c r="H184" i="7"/>
  <c r="AB183" i="7"/>
  <c r="W183" i="7"/>
  <c r="R183" i="7"/>
  <c r="M183" i="7"/>
  <c r="H183" i="7"/>
  <c r="AB182" i="7"/>
  <c r="W182" i="7"/>
  <c r="R182" i="7"/>
  <c r="M182" i="7"/>
  <c r="H182" i="7"/>
  <c r="AB181" i="7"/>
  <c r="W181" i="7"/>
  <c r="R181" i="7"/>
  <c r="M181" i="7"/>
  <c r="H181" i="7"/>
  <c r="AB180" i="7"/>
  <c r="W180" i="7"/>
  <c r="R180" i="7"/>
  <c r="M180" i="7"/>
  <c r="H180" i="7"/>
  <c r="AB179" i="7"/>
  <c r="W179" i="7"/>
  <c r="R179" i="7"/>
  <c r="M179" i="7"/>
  <c r="H179" i="7"/>
  <c r="AB178" i="7"/>
  <c r="W178" i="7"/>
  <c r="R178" i="7"/>
  <c r="M178" i="7"/>
  <c r="H178" i="7"/>
  <c r="AB177" i="7"/>
  <c r="W177" i="7"/>
  <c r="R177" i="7"/>
  <c r="M177" i="7"/>
  <c r="H177" i="7"/>
  <c r="AB176" i="7"/>
  <c r="W176" i="7"/>
  <c r="R176" i="7"/>
  <c r="M176" i="7"/>
  <c r="H176" i="7"/>
  <c r="AB175" i="7"/>
  <c r="W175" i="7"/>
  <c r="R175" i="7"/>
  <c r="M175" i="7"/>
  <c r="H175" i="7"/>
  <c r="AB174" i="7"/>
  <c r="W174" i="7"/>
  <c r="R174" i="7"/>
  <c r="M174" i="7"/>
  <c r="H174" i="7"/>
  <c r="AB173" i="7"/>
  <c r="W173" i="7"/>
  <c r="R173" i="7"/>
  <c r="M173" i="7"/>
  <c r="H173" i="7"/>
  <c r="AB172" i="7"/>
  <c r="W172" i="7"/>
  <c r="R172" i="7"/>
  <c r="M172" i="7"/>
  <c r="H172" i="7"/>
  <c r="AB171" i="7"/>
  <c r="W171" i="7"/>
  <c r="R171" i="7"/>
  <c r="M171" i="7"/>
  <c r="H171" i="7"/>
  <c r="AB170" i="7"/>
  <c r="W170" i="7"/>
  <c r="R170" i="7"/>
  <c r="M170" i="7"/>
  <c r="H170" i="7"/>
  <c r="AB169" i="7"/>
  <c r="W169" i="7"/>
  <c r="R169" i="7"/>
  <c r="M169" i="7"/>
  <c r="H169" i="7"/>
  <c r="AB168" i="7"/>
  <c r="W168" i="7"/>
  <c r="R168" i="7"/>
  <c r="M168" i="7"/>
  <c r="H168" i="7"/>
  <c r="AB167" i="7"/>
  <c r="W167" i="7"/>
  <c r="R167" i="7"/>
  <c r="M167" i="7"/>
  <c r="H167" i="7"/>
  <c r="AB166" i="7"/>
  <c r="W166" i="7"/>
  <c r="R166" i="7"/>
  <c r="M166" i="7"/>
  <c r="H166" i="7"/>
  <c r="AB165" i="7"/>
  <c r="W165" i="7"/>
  <c r="R165" i="7"/>
  <c r="M165" i="7"/>
  <c r="H165" i="7"/>
  <c r="AB164" i="7"/>
  <c r="W164" i="7"/>
  <c r="R164" i="7"/>
  <c r="M164" i="7"/>
  <c r="H164" i="7"/>
  <c r="AB163" i="7"/>
  <c r="W163" i="7"/>
  <c r="R163" i="7"/>
  <c r="M163" i="7"/>
  <c r="H163" i="7"/>
  <c r="AB162" i="7"/>
  <c r="W162" i="7"/>
  <c r="R162" i="7"/>
  <c r="M162" i="7"/>
  <c r="H162" i="7"/>
  <c r="AB161" i="7"/>
  <c r="W161" i="7"/>
  <c r="R161" i="7"/>
  <c r="M161" i="7"/>
  <c r="H161" i="7"/>
  <c r="AB160" i="7"/>
  <c r="W160" i="7"/>
  <c r="R160" i="7"/>
  <c r="M160" i="7"/>
  <c r="H160" i="7"/>
  <c r="AB159" i="7"/>
  <c r="W159" i="7"/>
  <c r="R159" i="7"/>
  <c r="M159" i="7"/>
  <c r="H159" i="7"/>
  <c r="AB158" i="7"/>
  <c r="W158" i="7"/>
  <c r="R158" i="7"/>
  <c r="M158" i="7"/>
  <c r="H158" i="7"/>
  <c r="AB157" i="7"/>
  <c r="W157" i="7"/>
  <c r="R157" i="7"/>
  <c r="M157" i="7"/>
  <c r="H157" i="7"/>
  <c r="AB156" i="7"/>
  <c r="W156" i="7"/>
  <c r="R156" i="7"/>
  <c r="M156" i="7"/>
  <c r="H156" i="7"/>
  <c r="AB155" i="7"/>
  <c r="W155" i="7"/>
  <c r="R155" i="7"/>
  <c r="M155" i="7"/>
  <c r="H155" i="7"/>
  <c r="AB154" i="7"/>
  <c r="W154" i="7"/>
  <c r="R154" i="7"/>
  <c r="M154" i="7"/>
  <c r="H154" i="7"/>
  <c r="AB153" i="7"/>
  <c r="W153" i="7"/>
  <c r="R153" i="7"/>
  <c r="M153" i="7"/>
  <c r="H153" i="7"/>
  <c r="AB152" i="7"/>
  <c r="W152" i="7"/>
  <c r="R152" i="7"/>
  <c r="M152" i="7"/>
  <c r="H152" i="7"/>
  <c r="AB151" i="7"/>
  <c r="W151" i="7"/>
  <c r="R151" i="7"/>
  <c r="M151" i="7"/>
  <c r="H151" i="7"/>
  <c r="AB150" i="7"/>
  <c r="W150" i="7"/>
  <c r="R150" i="7"/>
  <c r="M150" i="7"/>
  <c r="H150" i="7"/>
  <c r="AB149" i="7"/>
  <c r="W149" i="7"/>
  <c r="R149" i="7"/>
  <c r="M149" i="7"/>
  <c r="H149" i="7"/>
  <c r="AB148" i="7"/>
  <c r="W148" i="7"/>
  <c r="R148" i="7"/>
  <c r="M148" i="7"/>
  <c r="H148" i="7"/>
  <c r="AB147" i="7"/>
  <c r="W147" i="7"/>
  <c r="R147" i="7"/>
  <c r="M147" i="7"/>
  <c r="H147" i="7"/>
  <c r="AB146" i="7"/>
  <c r="W146" i="7"/>
  <c r="R146" i="7"/>
  <c r="M146" i="7"/>
  <c r="H146" i="7"/>
  <c r="AB145" i="7"/>
  <c r="W145" i="7"/>
  <c r="R145" i="7"/>
  <c r="M145" i="7"/>
  <c r="H145" i="7"/>
  <c r="AB144" i="7"/>
  <c r="W144" i="7"/>
  <c r="R144" i="7"/>
  <c r="M144" i="7"/>
  <c r="H144" i="7"/>
  <c r="AB143" i="7"/>
  <c r="W143" i="7"/>
  <c r="R143" i="7"/>
  <c r="M143" i="7"/>
  <c r="H143" i="7"/>
  <c r="AB142" i="7"/>
  <c r="W142" i="7"/>
  <c r="R142" i="7"/>
  <c r="M142" i="7"/>
  <c r="H142" i="7"/>
  <c r="AB141" i="7"/>
  <c r="W141" i="7"/>
  <c r="R141" i="7"/>
  <c r="M141" i="7"/>
  <c r="H141" i="7"/>
  <c r="AB140" i="7"/>
  <c r="W140" i="7"/>
  <c r="R140" i="7"/>
  <c r="M140" i="7"/>
  <c r="H140" i="7"/>
  <c r="AB139" i="7"/>
  <c r="W139" i="7"/>
  <c r="R139" i="7"/>
  <c r="M139" i="7"/>
  <c r="H139" i="7"/>
  <c r="AB138" i="7"/>
  <c r="W138" i="7"/>
  <c r="R138" i="7"/>
  <c r="M138" i="7"/>
  <c r="H138" i="7"/>
  <c r="AB137" i="7"/>
  <c r="W137" i="7"/>
  <c r="R137" i="7"/>
  <c r="M137" i="7"/>
  <c r="H137" i="7"/>
  <c r="AB136" i="7"/>
  <c r="W136" i="7"/>
  <c r="R136" i="7"/>
  <c r="M136" i="7"/>
  <c r="H136" i="7"/>
  <c r="AB135" i="7"/>
  <c r="W135" i="7"/>
  <c r="R135" i="7"/>
  <c r="M135" i="7"/>
  <c r="H135" i="7"/>
  <c r="AB134" i="7"/>
  <c r="W134" i="7"/>
  <c r="R134" i="7"/>
  <c r="M134" i="7"/>
  <c r="H134" i="7"/>
  <c r="AB133" i="7"/>
  <c r="W133" i="7"/>
  <c r="R133" i="7"/>
  <c r="M133" i="7"/>
  <c r="H133" i="7"/>
  <c r="AB132" i="7"/>
  <c r="W132" i="7"/>
  <c r="R132" i="7"/>
  <c r="M132" i="7"/>
  <c r="H132" i="7"/>
  <c r="AB131" i="7"/>
  <c r="W131" i="7"/>
  <c r="R131" i="7"/>
  <c r="M131" i="7"/>
  <c r="H131" i="7"/>
  <c r="AB130" i="7"/>
  <c r="W130" i="7"/>
  <c r="R130" i="7"/>
  <c r="M130" i="7"/>
  <c r="H130" i="7"/>
  <c r="AB129" i="7"/>
  <c r="W129" i="7"/>
  <c r="R129" i="7"/>
  <c r="M129" i="7"/>
  <c r="H129" i="7"/>
  <c r="AB128" i="7"/>
  <c r="W128" i="7"/>
  <c r="R128" i="7"/>
  <c r="M128" i="7"/>
  <c r="H128" i="7"/>
  <c r="AB127" i="7"/>
  <c r="W127" i="7"/>
  <c r="R127" i="7"/>
  <c r="M127" i="7"/>
  <c r="H127" i="7"/>
  <c r="AB126" i="7"/>
  <c r="W126" i="7"/>
  <c r="R126" i="7"/>
  <c r="M126" i="7"/>
  <c r="H126" i="7"/>
  <c r="AB125" i="7"/>
  <c r="W125" i="7"/>
  <c r="R125" i="7"/>
  <c r="M125" i="7"/>
  <c r="H125" i="7"/>
  <c r="AB124" i="7"/>
  <c r="W124" i="7"/>
  <c r="R124" i="7"/>
  <c r="M124" i="7"/>
  <c r="H124" i="7"/>
  <c r="AB123" i="7"/>
  <c r="W123" i="7"/>
  <c r="R123" i="7"/>
  <c r="M123" i="7"/>
  <c r="H123" i="7"/>
  <c r="AB122" i="7"/>
  <c r="W122" i="7"/>
  <c r="R122" i="7"/>
  <c r="M122" i="7"/>
  <c r="H122" i="7"/>
  <c r="AB121" i="7"/>
  <c r="W121" i="7"/>
  <c r="R121" i="7"/>
  <c r="M121" i="7"/>
  <c r="H121" i="7"/>
  <c r="AB120" i="7"/>
  <c r="W120" i="7"/>
  <c r="R120" i="7"/>
  <c r="M120" i="7"/>
  <c r="H120" i="7"/>
  <c r="AB119" i="7"/>
  <c r="W119" i="7"/>
  <c r="R119" i="7"/>
  <c r="M119" i="7"/>
  <c r="H119" i="7"/>
  <c r="AB118" i="7"/>
  <c r="W118" i="7"/>
  <c r="R118" i="7"/>
  <c r="M118" i="7"/>
  <c r="H118" i="7"/>
  <c r="AB117" i="7"/>
  <c r="W117" i="7"/>
  <c r="R117" i="7"/>
  <c r="M117" i="7"/>
  <c r="H117" i="7"/>
  <c r="AB116" i="7"/>
  <c r="W116" i="7"/>
  <c r="R116" i="7"/>
  <c r="M116" i="7"/>
  <c r="H116" i="7"/>
  <c r="AB115" i="7"/>
  <c r="W115" i="7"/>
  <c r="R115" i="7"/>
  <c r="M115" i="7"/>
  <c r="H115" i="7"/>
  <c r="AB114" i="7"/>
  <c r="W114" i="7"/>
  <c r="R114" i="7"/>
  <c r="M114" i="7"/>
  <c r="H114" i="7"/>
  <c r="AB113" i="7"/>
  <c r="W113" i="7"/>
  <c r="R113" i="7"/>
  <c r="M113" i="7"/>
  <c r="H113" i="7"/>
  <c r="AB112" i="7"/>
  <c r="W112" i="7"/>
  <c r="R112" i="7"/>
  <c r="M112" i="7"/>
  <c r="H112" i="7"/>
  <c r="AB111" i="7"/>
  <c r="W111" i="7"/>
  <c r="R111" i="7"/>
  <c r="M111" i="7"/>
  <c r="H111" i="7"/>
  <c r="AB110" i="7"/>
  <c r="W110" i="7"/>
  <c r="R110" i="7"/>
  <c r="M110" i="7"/>
  <c r="H110" i="7"/>
  <c r="AB109" i="7"/>
  <c r="W109" i="7"/>
  <c r="R109" i="7"/>
  <c r="M109" i="7"/>
  <c r="H109" i="7"/>
  <c r="AB108" i="7"/>
  <c r="W108" i="7"/>
  <c r="R108" i="7"/>
  <c r="M108" i="7"/>
  <c r="H108" i="7"/>
  <c r="AB107" i="7"/>
  <c r="W107" i="7"/>
  <c r="R107" i="7"/>
  <c r="M107" i="7"/>
  <c r="H107" i="7"/>
  <c r="AB106" i="7"/>
  <c r="W106" i="7"/>
  <c r="R106" i="7"/>
  <c r="M106" i="7"/>
  <c r="H106" i="7"/>
  <c r="AB105" i="7"/>
  <c r="W105" i="7"/>
  <c r="R105" i="7"/>
  <c r="M105" i="7"/>
  <c r="H105" i="7"/>
  <c r="AB104" i="7"/>
  <c r="W104" i="7"/>
  <c r="R104" i="7"/>
  <c r="M104" i="7"/>
  <c r="H104" i="7"/>
  <c r="AB103" i="7"/>
  <c r="W103" i="7"/>
  <c r="R103" i="7"/>
  <c r="M103" i="7"/>
  <c r="H103" i="7"/>
  <c r="AB102" i="7"/>
  <c r="W102" i="7"/>
  <c r="R102" i="7"/>
  <c r="M102" i="7"/>
  <c r="H102" i="7"/>
  <c r="AB101" i="7"/>
  <c r="W101" i="7"/>
  <c r="R101" i="7"/>
  <c r="M101" i="7"/>
  <c r="H101" i="7"/>
  <c r="AB100" i="7"/>
  <c r="W100" i="7"/>
  <c r="R100" i="7"/>
  <c r="M100" i="7"/>
  <c r="H100" i="7"/>
  <c r="AB99" i="7"/>
  <c r="W99" i="7"/>
  <c r="R99" i="7"/>
  <c r="M99" i="7"/>
  <c r="H99" i="7"/>
  <c r="AB98" i="7"/>
  <c r="W98" i="7"/>
  <c r="R98" i="7"/>
  <c r="M98" i="7"/>
  <c r="H98" i="7"/>
  <c r="AB97" i="7"/>
  <c r="W97" i="7"/>
  <c r="R97" i="7"/>
  <c r="M97" i="7"/>
  <c r="H97" i="7"/>
  <c r="AB96" i="7"/>
  <c r="W96" i="7"/>
  <c r="R96" i="7"/>
  <c r="M96" i="7"/>
  <c r="H96" i="7"/>
  <c r="AB95" i="7"/>
  <c r="W95" i="7"/>
  <c r="R95" i="7"/>
  <c r="M95" i="7"/>
  <c r="H95" i="7"/>
  <c r="AB94" i="7"/>
  <c r="W94" i="7"/>
  <c r="R94" i="7"/>
  <c r="M94" i="7"/>
  <c r="H94" i="7"/>
  <c r="AB93" i="7"/>
  <c r="W93" i="7"/>
  <c r="R93" i="7"/>
  <c r="M93" i="7"/>
  <c r="H93" i="7"/>
  <c r="AB92" i="7"/>
  <c r="W92" i="7"/>
  <c r="R92" i="7"/>
  <c r="M92" i="7"/>
  <c r="H92" i="7"/>
  <c r="AB91" i="7"/>
  <c r="W91" i="7"/>
  <c r="R91" i="7"/>
  <c r="M91" i="7"/>
  <c r="H91" i="7"/>
  <c r="AB90" i="7"/>
  <c r="W90" i="7"/>
  <c r="R90" i="7"/>
  <c r="M90" i="7"/>
  <c r="H90" i="7"/>
  <c r="AB89" i="7"/>
  <c r="W89" i="7"/>
  <c r="R89" i="7"/>
  <c r="M89" i="7"/>
  <c r="H89" i="7"/>
  <c r="AB88" i="7"/>
  <c r="W88" i="7"/>
  <c r="R88" i="7"/>
  <c r="M88" i="7"/>
  <c r="H88" i="7"/>
  <c r="AB87" i="7"/>
  <c r="W87" i="7"/>
  <c r="R87" i="7"/>
  <c r="M87" i="7"/>
  <c r="H87" i="7"/>
  <c r="AB86" i="7"/>
  <c r="W86" i="7"/>
  <c r="R86" i="7"/>
  <c r="M86" i="7"/>
  <c r="H86" i="7"/>
  <c r="AB85" i="7"/>
  <c r="W85" i="7"/>
  <c r="R85" i="7"/>
  <c r="M85" i="7"/>
  <c r="H85" i="7"/>
  <c r="AB84" i="7"/>
  <c r="W84" i="7"/>
  <c r="R84" i="7"/>
  <c r="M84" i="7"/>
  <c r="H84" i="7"/>
  <c r="AB83" i="7"/>
  <c r="W83" i="7"/>
  <c r="R83" i="7"/>
  <c r="M83" i="7"/>
  <c r="H83" i="7"/>
  <c r="AB82" i="7"/>
  <c r="W82" i="7"/>
  <c r="R82" i="7"/>
  <c r="M82" i="7"/>
  <c r="H82" i="7"/>
  <c r="AB81" i="7"/>
  <c r="W81" i="7"/>
  <c r="R81" i="7"/>
  <c r="M81" i="7"/>
  <c r="H81" i="7"/>
  <c r="AB80" i="7"/>
  <c r="W80" i="7"/>
  <c r="R80" i="7"/>
  <c r="M80" i="7"/>
  <c r="H80" i="7"/>
  <c r="AB79" i="7"/>
  <c r="W79" i="7"/>
  <c r="R79" i="7"/>
  <c r="M79" i="7"/>
  <c r="H79" i="7"/>
  <c r="AB78" i="7"/>
  <c r="W78" i="7"/>
  <c r="R78" i="7"/>
  <c r="M78" i="7"/>
  <c r="H78" i="7"/>
  <c r="AB77" i="7"/>
  <c r="W77" i="7"/>
  <c r="R77" i="7"/>
  <c r="M77" i="7"/>
  <c r="H77" i="7"/>
  <c r="AB76" i="7"/>
  <c r="W76" i="7"/>
  <c r="R76" i="7"/>
  <c r="M76" i="7"/>
  <c r="H76" i="7"/>
  <c r="AB75" i="7"/>
  <c r="W75" i="7"/>
  <c r="R75" i="7"/>
  <c r="M75" i="7"/>
  <c r="H75" i="7"/>
  <c r="AB74" i="7"/>
  <c r="W74" i="7"/>
  <c r="R74" i="7"/>
  <c r="M74" i="7"/>
  <c r="H74" i="7"/>
  <c r="AB73" i="7"/>
  <c r="W73" i="7"/>
  <c r="R73" i="7"/>
  <c r="M73" i="7"/>
  <c r="H73" i="7"/>
  <c r="AB72" i="7"/>
  <c r="W72" i="7"/>
  <c r="R72" i="7"/>
  <c r="M72" i="7"/>
  <c r="H72" i="7"/>
  <c r="AB71" i="7"/>
  <c r="W71" i="7"/>
  <c r="R71" i="7"/>
  <c r="M71" i="7"/>
  <c r="H71" i="7"/>
  <c r="AB70" i="7"/>
  <c r="W70" i="7"/>
  <c r="R70" i="7"/>
  <c r="M70" i="7"/>
  <c r="H70" i="7"/>
  <c r="AB68" i="7"/>
  <c r="W68" i="7"/>
  <c r="R68" i="7"/>
  <c r="M68" i="7"/>
  <c r="H68" i="7"/>
  <c r="AB67" i="7"/>
  <c r="W67" i="7"/>
  <c r="R67" i="7"/>
  <c r="M67" i="7"/>
  <c r="H67" i="7"/>
  <c r="AB66" i="7"/>
  <c r="W66" i="7"/>
  <c r="R66" i="7"/>
  <c r="M66" i="7"/>
  <c r="H66" i="7"/>
  <c r="AB65" i="7"/>
  <c r="W65" i="7"/>
  <c r="R65" i="7"/>
  <c r="M65" i="7"/>
  <c r="H65" i="7"/>
  <c r="AB64" i="7"/>
  <c r="W64" i="7"/>
  <c r="R64" i="7"/>
  <c r="M64" i="7"/>
  <c r="H64" i="7"/>
  <c r="AB63" i="7"/>
  <c r="W63" i="7"/>
  <c r="R63" i="7"/>
  <c r="M63" i="7"/>
  <c r="H63" i="7"/>
  <c r="AB62" i="7"/>
  <c r="W62" i="7"/>
  <c r="R62" i="7"/>
  <c r="M62" i="7"/>
  <c r="H62" i="7"/>
  <c r="AB61" i="7"/>
  <c r="W61" i="7"/>
  <c r="R61" i="7"/>
  <c r="M61" i="7"/>
  <c r="H61" i="7"/>
  <c r="AB60" i="7"/>
  <c r="W60" i="7"/>
  <c r="R60" i="7"/>
  <c r="M60" i="7"/>
  <c r="H60" i="7"/>
  <c r="AB59" i="7"/>
  <c r="W59" i="7"/>
  <c r="R59" i="7"/>
  <c r="M59" i="7"/>
  <c r="H59" i="7"/>
  <c r="AB58" i="7"/>
  <c r="W58" i="7"/>
  <c r="R58" i="7"/>
  <c r="M58" i="7"/>
  <c r="H58" i="7"/>
  <c r="AB57" i="7"/>
  <c r="W57" i="7"/>
  <c r="R57" i="7"/>
  <c r="M57" i="7"/>
  <c r="H57" i="7"/>
  <c r="AB56" i="7"/>
  <c r="W56" i="7"/>
  <c r="R56" i="7"/>
  <c r="M56" i="7"/>
  <c r="H56" i="7"/>
  <c r="AB55" i="7"/>
  <c r="W55" i="7"/>
  <c r="R55" i="7"/>
  <c r="M55" i="7"/>
  <c r="H55" i="7"/>
  <c r="AB54" i="7"/>
  <c r="W54" i="7"/>
  <c r="R54" i="7"/>
  <c r="M54" i="7"/>
  <c r="H54" i="7"/>
  <c r="AB53" i="7"/>
  <c r="W53" i="7"/>
  <c r="R53" i="7"/>
  <c r="M53" i="7"/>
  <c r="H53" i="7"/>
  <c r="AB52" i="7"/>
  <c r="W52" i="7"/>
  <c r="R52" i="7"/>
  <c r="M52" i="7"/>
  <c r="H52" i="7"/>
  <c r="AB51" i="7"/>
  <c r="W51" i="7"/>
  <c r="R51" i="7"/>
  <c r="M51" i="7"/>
  <c r="H51" i="7"/>
  <c r="AB50" i="7"/>
  <c r="W50" i="7"/>
  <c r="R50" i="7"/>
  <c r="M50" i="7"/>
  <c r="H50" i="7"/>
  <c r="AB49" i="7"/>
  <c r="W49" i="7"/>
  <c r="R49" i="7"/>
  <c r="M49" i="7"/>
  <c r="H49" i="7"/>
  <c r="AB48" i="7"/>
  <c r="W48" i="7"/>
  <c r="R48" i="7"/>
  <c r="M48" i="7"/>
  <c r="H48" i="7"/>
  <c r="AB47" i="7"/>
  <c r="W47" i="7"/>
  <c r="R47" i="7"/>
  <c r="M47" i="7"/>
  <c r="H47" i="7"/>
  <c r="AB46" i="7"/>
  <c r="W46" i="7"/>
  <c r="R46" i="7"/>
  <c r="M46" i="7"/>
  <c r="H46" i="7"/>
  <c r="AB45" i="7"/>
  <c r="W45" i="7"/>
  <c r="R45" i="7"/>
  <c r="M45" i="7"/>
  <c r="H45" i="7"/>
  <c r="AB44" i="7"/>
  <c r="W44" i="7"/>
  <c r="R44" i="7"/>
  <c r="M44" i="7"/>
  <c r="H44" i="7"/>
  <c r="AB43" i="7"/>
  <c r="W43" i="7"/>
  <c r="R43" i="7"/>
  <c r="M43" i="7"/>
  <c r="H43" i="7"/>
  <c r="AB42" i="7"/>
  <c r="W42" i="7"/>
  <c r="R42" i="7"/>
  <c r="M42" i="7"/>
  <c r="H42" i="7"/>
  <c r="AB41" i="7"/>
  <c r="W41" i="7"/>
  <c r="R41" i="7"/>
  <c r="M41" i="7"/>
  <c r="H41" i="7"/>
  <c r="AB40" i="7"/>
  <c r="W40" i="7"/>
  <c r="R40" i="7"/>
  <c r="M40" i="7"/>
  <c r="H40" i="7"/>
  <c r="AB39" i="7"/>
  <c r="W39" i="7"/>
  <c r="R39" i="7"/>
  <c r="M39" i="7"/>
  <c r="H39" i="7"/>
  <c r="AB38" i="7"/>
  <c r="W38" i="7"/>
  <c r="R38" i="7"/>
  <c r="M38" i="7"/>
  <c r="H38" i="7"/>
  <c r="AB37" i="7"/>
  <c r="W37" i="7"/>
  <c r="R37" i="7"/>
  <c r="M37" i="7"/>
  <c r="H37" i="7"/>
  <c r="AB36" i="7"/>
  <c r="W36" i="7"/>
  <c r="R36" i="7"/>
  <c r="M36" i="7"/>
  <c r="H36" i="7"/>
  <c r="AB35" i="7"/>
  <c r="W35" i="7"/>
  <c r="R35" i="7"/>
  <c r="M35" i="7"/>
  <c r="H35" i="7"/>
  <c r="AB34" i="7"/>
  <c r="W34" i="7"/>
  <c r="R34" i="7"/>
  <c r="M34" i="7"/>
  <c r="H34" i="7"/>
  <c r="AB33" i="7"/>
  <c r="W33" i="7"/>
  <c r="R33" i="7"/>
  <c r="M33" i="7"/>
  <c r="H33" i="7"/>
  <c r="AB32" i="7"/>
  <c r="W32" i="7"/>
  <c r="R32" i="7"/>
  <c r="M32" i="7"/>
  <c r="H32" i="7"/>
  <c r="AB31" i="7"/>
  <c r="W31" i="7"/>
  <c r="R31" i="7"/>
  <c r="M31" i="7"/>
  <c r="H31" i="7"/>
  <c r="AB30" i="7"/>
  <c r="W30" i="7"/>
  <c r="R30" i="7"/>
  <c r="M30" i="7"/>
  <c r="H30" i="7"/>
  <c r="AB29" i="7"/>
  <c r="W29" i="7"/>
  <c r="R29" i="7"/>
  <c r="M29" i="7"/>
  <c r="H29" i="7"/>
  <c r="AB28" i="7"/>
  <c r="W28" i="7"/>
  <c r="R28" i="7"/>
  <c r="M28" i="7"/>
  <c r="H28" i="7"/>
  <c r="AB27" i="7"/>
  <c r="W27" i="7"/>
  <c r="R27" i="7"/>
  <c r="M27" i="7"/>
  <c r="H27" i="7"/>
  <c r="AB26" i="7"/>
  <c r="W26" i="7"/>
  <c r="R26" i="7"/>
  <c r="M26" i="7"/>
  <c r="H26" i="7"/>
  <c r="AB25" i="7"/>
  <c r="W25" i="7"/>
  <c r="R25" i="7"/>
  <c r="M25" i="7"/>
  <c r="H25" i="7"/>
  <c r="AB24" i="7"/>
  <c r="W24" i="7"/>
  <c r="R24" i="7"/>
  <c r="M24" i="7"/>
  <c r="H24" i="7"/>
  <c r="AB23" i="7"/>
  <c r="W23" i="7"/>
  <c r="R23" i="7"/>
  <c r="M23" i="7"/>
  <c r="H23" i="7"/>
  <c r="AB22" i="7"/>
  <c r="W22" i="7"/>
  <c r="R22" i="7"/>
  <c r="M22" i="7"/>
  <c r="H22" i="7"/>
  <c r="AB21" i="7"/>
  <c r="W21" i="7"/>
  <c r="R21" i="7"/>
  <c r="M21" i="7"/>
  <c r="H21" i="7"/>
  <c r="AB20" i="7"/>
  <c r="W20" i="7"/>
  <c r="R20" i="7"/>
  <c r="M20" i="7"/>
  <c r="H20" i="7"/>
  <c r="AB19" i="7"/>
  <c r="W19" i="7"/>
  <c r="R19" i="7"/>
  <c r="M19" i="7"/>
  <c r="H19" i="7"/>
  <c r="AB18" i="7"/>
  <c r="W18" i="7"/>
  <c r="R18" i="7"/>
  <c r="M18" i="7"/>
  <c r="H18" i="7"/>
  <c r="AB17" i="7"/>
  <c r="W17" i="7"/>
  <c r="R17" i="7"/>
  <c r="M17" i="7"/>
  <c r="H17" i="7"/>
  <c r="AB16" i="7"/>
  <c r="W16" i="7"/>
  <c r="R16" i="7"/>
  <c r="M16" i="7"/>
  <c r="H16" i="7"/>
  <c r="AB15" i="7"/>
  <c r="W15" i="7"/>
  <c r="R15" i="7"/>
  <c r="M15" i="7"/>
  <c r="H15" i="7"/>
  <c r="AB14" i="7"/>
  <c r="W14" i="7"/>
  <c r="R14" i="7"/>
  <c r="M14" i="7"/>
  <c r="H14" i="7"/>
  <c r="AB13" i="7"/>
  <c r="W13" i="7"/>
  <c r="R13" i="7"/>
  <c r="M13" i="7"/>
  <c r="H13" i="7"/>
  <c r="AB12" i="7"/>
  <c r="W12" i="7"/>
  <c r="R12" i="7"/>
  <c r="M12" i="7"/>
  <c r="H12" i="7"/>
  <c r="AB11" i="7"/>
  <c r="W11" i="7"/>
  <c r="R11" i="7"/>
  <c r="M11" i="7"/>
  <c r="H11" i="7"/>
  <c r="AB10" i="7"/>
  <c r="W10" i="7"/>
  <c r="R10" i="7"/>
  <c r="M10" i="7"/>
  <c r="H10" i="7"/>
  <c r="AB9" i="7"/>
  <c r="W9" i="7"/>
  <c r="R9" i="7"/>
  <c r="M9" i="7"/>
  <c r="H9" i="7"/>
  <c r="AB8" i="7"/>
  <c r="W8" i="7"/>
  <c r="R8" i="7"/>
  <c r="M8" i="7"/>
  <c r="H8" i="7"/>
  <c r="AB235" i="7" l="1"/>
  <c r="S233" i="7"/>
  <c r="R194" i="7"/>
  <c r="W235" i="7"/>
  <c r="S248" i="7"/>
  <c r="H317" i="7"/>
  <c r="H194" i="7"/>
  <c r="M317" i="7"/>
  <c r="S257" i="7"/>
  <c r="S315" i="7"/>
  <c r="M194" i="7"/>
  <c r="H235" i="7"/>
  <c r="R317" i="7"/>
  <c r="S254" i="7"/>
  <c r="M235" i="7"/>
  <c r="W317" i="7"/>
  <c r="S253" i="7"/>
  <c r="R235" i="7"/>
  <c r="AB317" i="7"/>
  <c r="S249" i="7"/>
  <c r="S314" i="7"/>
  <c r="S311" i="7"/>
  <c r="S246" i="7"/>
  <c r="S307" i="7"/>
  <c r="S306" i="7"/>
  <c r="S256" i="7"/>
  <c r="S308" i="7"/>
  <c r="S299" i="7"/>
  <c r="S291" i="7"/>
  <c r="S283" i="7"/>
  <c r="S275" i="7"/>
  <c r="S267" i="7"/>
  <c r="S259" i="7"/>
  <c r="S251" i="7"/>
  <c r="S243" i="7"/>
  <c r="S313" i="7"/>
  <c r="S305" i="7"/>
  <c r="S298" i="7"/>
  <c r="S290" i="7"/>
  <c r="S282" i="7"/>
  <c r="S274" i="7"/>
  <c r="S266" i="7"/>
  <c r="S258" i="7"/>
  <c r="S250" i="7"/>
  <c r="S242" i="7"/>
  <c r="S312" i="7"/>
  <c r="S304" i="7"/>
  <c r="S303" i="7"/>
  <c r="S310" i="7"/>
  <c r="S302" i="7"/>
  <c r="S295" i="7"/>
  <c r="S287" i="7"/>
  <c r="S279" i="7"/>
  <c r="S271" i="7"/>
  <c r="S263" i="7"/>
  <c r="S255" i="7"/>
  <c r="S247" i="7"/>
  <c r="S239" i="7"/>
  <c r="S309" i="7"/>
  <c r="S301" i="7"/>
  <c r="S316" i="7"/>
  <c r="X300" i="7"/>
  <c r="X301" i="7"/>
  <c r="X302" i="7"/>
  <c r="X303" i="7"/>
  <c r="X304" i="7"/>
  <c r="X305" i="7"/>
  <c r="X306" i="7"/>
  <c r="X307" i="7"/>
  <c r="X308" i="7"/>
  <c r="X309" i="7"/>
  <c r="X310" i="7"/>
  <c r="X311" i="7"/>
  <c r="X312" i="7"/>
  <c r="X313" i="7"/>
  <c r="X314" i="7"/>
  <c r="X315" i="7"/>
  <c r="X316" i="7"/>
  <c r="X274" i="7"/>
  <c r="X275" i="7"/>
  <c r="X276" i="7"/>
  <c r="X277" i="7"/>
  <c r="X278" i="7"/>
  <c r="X279" i="7"/>
  <c r="X280" i="7"/>
  <c r="X281" i="7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X298" i="7"/>
  <c r="X299" i="7"/>
  <c r="X259" i="7"/>
  <c r="X260" i="7"/>
  <c r="X261" i="7"/>
  <c r="X262" i="7"/>
  <c r="X263" i="7"/>
  <c r="X264" i="7"/>
  <c r="X265" i="7"/>
  <c r="X266" i="7"/>
  <c r="X267" i="7"/>
  <c r="X268" i="7"/>
  <c r="X269" i="7"/>
  <c r="X270" i="7"/>
  <c r="X271" i="7"/>
  <c r="X272" i="7"/>
  <c r="X273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38" i="7"/>
  <c r="X193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8" i="7"/>
  <c r="AC178" i="7"/>
  <c r="AC179" i="7"/>
  <c r="AC180" i="7"/>
  <c r="AC181" i="7"/>
  <c r="AC182" i="7"/>
  <c r="AC183" i="7"/>
  <c r="AC157" i="7"/>
  <c r="AC158" i="7"/>
  <c r="AC159" i="7"/>
  <c r="AC160" i="7"/>
  <c r="AC161" i="7"/>
  <c r="AC162" i="7"/>
  <c r="AC136" i="7"/>
  <c r="AC137" i="7"/>
  <c r="AC138" i="7"/>
  <c r="AC139" i="7"/>
  <c r="AC140" i="7"/>
  <c r="AC141" i="7"/>
  <c r="AC111" i="7"/>
  <c r="AC112" i="7"/>
  <c r="AC113" i="7"/>
  <c r="AC114" i="7"/>
  <c r="AC115" i="7"/>
  <c r="AC116" i="7"/>
  <c r="AC131" i="7"/>
  <c r="AC132" i="7"/>
  <c r="AC133" i="7"/>
  <c r="AC89" i="7"/>
  <c r="AC90" i="7"/>
  <c r="AC91" i="7"/>
  <c r="AC106" i="7"/>
  <c r="AC107" i="7"/>
  <c r="AC78" i="7"/>
  <c r="AC79" i="7"/>
  <c r="AC80" i="7"/>
  <c r="AC81" i="7"/>
  <c r="AC66" i="7"/>
  <c r="AC67" i="7"/>
  <c r="AC68" i="7"/>
  <c r="AC69" i="7"/>
  <c r="AC70" i="7"/>
  <c r="AC71" i="7"/>
  <c r="AC43" i="7"/>
  <c r="AC44" i="7"/>
  <c r="AC45" i="7"/>
  <c r="AC46" i="7"/>
  <c r="AC47" i="7"/>
  <c r="AC48" i="7"/>
  <c r="AC13" i="7"/>
  <c r="AC14" i="7"/>
  <c r="AC15" i="7"/>
  <c r="AC16" i="7"/>
  <c r="AC17" i="7"/>
  <c r="AC18" i="7"/>
  <c r="AC33" i="7"/>
  <c r="AC34" i="7"/>
  <c r="AC8" i="7"/>
  <c r="AC32" i="7"/>
  <c r="AC12" i="7"/>
  <c r="AC42" i="7"/>
  <c r="AC65" i="7"/>
  <c r="AC105" i="7"/>
  <c r="AC130" i="7"/>
  <c r="AC110" i="7"/>
  <c r="AC135" i="7"/>
  <c r="AC156" i="7"/>
  <c r="AC177" i="7"/>
  <c r="AC31" i="7"/>
  <c r="AC11" i="7"/>
  <c r="AC41" i="7"/>
  <c r="AC64" i="7"/>
  <c r="AC104" i="7"/>
  <c r="AC129" i="7"/>
  <c r="AC109" i="7"/>
  <c r="AC134" i="7"/>
  <c r="AC155" i="7"/>
  <c r="AC176" i="7"/>
  <c r="AC30" i="7"/>
  <c r="AC10" i="7"/>
  <c r="AC40" i="7"/>
  <c r="AC63" i="7"/>
  <c r="AC103" i="7"/>
  <c r="AC128" i="7"/>
  <c r="AC108" i="7"/>
  <c r="AC174" i="7"/>
  <c r="AC154" i="7"/>
  <c r="AC175" i="7"/>
  <c r="AC29" i="7"/>
  <c r="AC9" i="7"/>
  <c r="AC39" i="7"/>
  <c r="AC62" i="7"/>
  <c r="AC102" i="7"/>
  <c r="AC127" i="7"/>
  <c r="AC152" i="7"/>
  <c r="AC173" i="7"/>
  <c r="AC153" i="7"/>
  <c r="AC28" i="7"/>
  <c r="AC58" i="7"/>
  <c r="AC38" i="7"/>
  <c r="AC61" i="7"/>
  <c r="AC101" i="7"/>
  <c r="AC126" i="7"/>
  <c r="AC151" i="7"/>
  <c r="AC172" i="7"/>
  <c r="AC193" i="7"/>
  <c r="AC27" i="7"/>
  <c r="AC57" i="7"/>
  <c r="AC37" i="7"/>
  <c r="AC60" i="7"/>
  <c r="AC100" i="7"/>
  <c r="AC125" i="7"/>
  <c r="AC150" i="7"/>
  <c r="AC171" i="7"/>
  <c r="AC192" i="7"/>
  <c r="AC26" i="7"/>
  <c r="AC56" i="7"/>
  <c r="AC36" i="7"/>
  <c r="AC59" i="7"/>
  <c r="AC99" i="7"/>
  <c r="AC124" i="7"/>
  <c r="AC149" i="7"/>
  <c r="AC170" i="7"/>
  <c r="AC191" i="7"/>
  <c r="AC25" i="7"/>
  <c r="AC88" i="7"/>
  <c r="AC169" i="7"/>
  <c r="AC24" i="7"/>
  <c r="AC77" i="7"/>
  <c r="AC97" i="7"/>
  <c r="AC147" i="7"/>
  <c r="AC189" i="7"/>
  <c r="AC23" i="7"/>
  <c r="AC188" i="7"/>
  <c r="AC22" i="7"/>
  <c r="AC75" i="7"/>
  <c r="AC85" i="7"/>
  <c r="AC95" i="7"/>
  <c r="AC120" i="7"/>
  <c r="AC145" i="7"/>
  <c r="AC166" i="7"/>
  <c r="AC187" i="7"/>
  <c r="AC238" i="7"/>
  <c r="AC317" i="7" s="1"/>
  <c r="AC21" i="7"/>
  <c r="AC51" i="7"/>
  <c r="AC74" i="7"/>
  <c r="AC84" i="7"/>
  <c r="AC94" i="7"/>
  <c r="AC119" i="7"/>
  <c r="AC144" i="7"/>
  <c r="AC165" i="7"/>
  <c r="AC186" i="7"/>
  <c r="AC55" i="7"/>
  <c r="AC35" i="7"/>
  <c r="AC98" i="7"/>
  <c r="AC123" i="7"/>
  <c r="AC148" i="7"/>
  <c r="AC190" i="7"/>
  <c r="AC54" i="7"/>
  <c r="AC87" i="7"/>
  <c r="AC122" i="7"/>
  <c r="AC168" i="7"/>
  <c r="AC53" i="7"/>
  <c r="AC76" i="7"/>
  <c r="AC86" i="7"/>
  <c r="AC96" i="7"/>
  <c r="AC121" i="7"/>
  <c r="AC146" i="7"/>
  <c r="AC167" i="7"/>
  <c r="AC52" i="7"/>
  <c r="AC20" i="7"/>
  <c r="AC50" i="7"/>
  <c r="AC73" i="7"/>
  <c r="AC83" i="7"/>
  <c r="AC93" i="7"/>
  <c r="AC118" i="7"/>
  <c r="AC143" i="7"/>
  <c r="AC164" i="7"/>
  <c r="AC185" i="7"/>
  <c r="AC19" i="7"/>
  <c r="AC49" i="7"/>
  <c r="AC72" i="7"/>
  <c r="AC82" i="7"/>
  <c r="AC92" i="7"/>
  <c r="AC117" i="7"/>
  <c r="AC142" i="7"/>
  <c r="AC163" i="7"/>
  <c r="AC184" i="7"/>
  <c r="I194" i="7"/>
  <c r="I320" i="7" s="1"/>
  <c r="N194" i="7"/>
  <c r="N235" i="7"/>
  <c r="N321" i="7" s="1"/>
  <c r="S194" i="7"/>
  <c r="S320" i="7" s="1"/>
  <c r="N317" i="7"/>
  <c r="I317" i="7"/>
  <c r="I322" i="7" s="1"/>
  <c r="I235" i="7"/>
  <c r="I321" i="7" s="1"/>
  <c r="I323" i="7" l="1"/>
  <c r="AE194" i="7"/>
  <c r="AE192" i="7" s="1"/>
  <c r="AE317" i="7"/>
  <c r="AE322" i="7" s="1"/>
  <c r="AE235" i="7"/>
  <c r="AE233" i="7" s="1"/>
  <c r="X235" i="7"/>
  <c r="X321" i="7" s="1"/>
  <c r="X317" i="7"/>
  <c r="X322" i="7" s="1"/>
  <c r="S317" i="7"/>
  <c r="S322" i="7" s="1"/>
  <c r="S235" i="7"/>
  <c r="X194" i="7"/>
  <c r="X320" i="7" s="1"/>
  <c r="X323" i="7" s="1"/>
  <c r="AC194" i="7"/>
  <c r="AC320" i="7" s="1"/>
  <c r="AC235" i="7"/>
  <c r="N322" i="7"/>
  <c r="AC322" i="7"/>
  <c r="N320" i="7"/>
  <c r="N323" i="7" s="1"/>
  <c r="AE320" i="7" l="1"/>
  <c r="AE321" i="7"/>
  <c r="AD320" i="7"/>
  <c r="AD322" i="7"/>
  <c r="S321" i="7"/>
  <c r="S323" i="7" s="1"/>
  <c r="AD235" i="7"/>
  <c r="AE236" i="7" s="1"/>
  <c r="U326" i="7" s="1"/>
  <c r="AD317" i="7"/>
  <c r="AC321" i="7"/>
  <c r="AC323" i="7" s="1"/>
  <c r="AD194" i="7"/>
  <c r="AE195" i="7" s="1"/>
  <c r="R326" i="7" s="1"/>
  <c r="AE323" i="7" l="1"/>
  <c r="J332" i="7"/>
  <c r="J334" i="7" s="1"/>
  <c r="J336" i="7" s="1"/>
  <c r="AD321" i="7"/>
  <c r="AD323" i="7" s="1"/>
  <c r="R332" i="7" l="1"/>
  <c r="R334" i="7" l="1"/>
</calcChain>
</file>

<file path=xl/sharedStrings.xml><?xml version="1.0" encoding="utf-8"?>
<sst xmlns="http://schemas.openxmlformats.org/spreadsheetml/2006/main" count="1047" uniqueCount="582">
  <si>
    <t>Přehled vybraných obcí pro 2. vlnu financování z Národního plánu obnovy</t>
  </si>
  <si>
    <t>OBCE ZAŘAZENÉ DO HLAVNÍHO ROZSAHU PLNĚNÍ (mapování TI do výše 1.500 km)</t>
  </si>
  <si>
    <t>č.</t>
  </si>
  <si>
    <t>Obec</t>
  </si>
  <si>
    <t>ORP</t>
  </si>
  <si>
    <t>Počet obyvatel</t>
  </si>
  <si>
    <t>vodovod</t>
  </si>
  <si>
    <t>kanalizace</t>
  </si>
  <si>
    <t>veřejné osvětlení</t>
  </si>
  <si>
    <t>Místní rozhlas</t>
  </si>
  <si>
    <t>Ostatní</t>
  </si>
  <si>
    <t>geodeticky</t>
  </si>
  <si>
    <t>jiný podklad</t>
  </si>
  <si>
    <t>bez pokladu</t>
  </si>
  <si>
    <t>celkem</t>
  </si>
  <si>
    <t>cenové nabídky pro hlavní rozsah</t>
  </si>
  <si>
    <t>/km/</t>
  </si>
  <si>
    <t>/Kč/</t>
  </si>
  <si>
    <t>1.</t>
  </si>
  <si>
    <t>Zadní Střítež</t>
  </si>
  <si>
    <t>Tábor</t>
  </si>
  <si>
    <t>2.</t>
  </si>
  <si>
    <t>Lužice</t>
  </si>
  <si>
    <t>Prachatice</t>
  </si>
  <si>
    <t>3.</t>
  </si>
  <si>
    <t>Chobot</t>
  </si>
  <si>
    <t>Blatná</t>
  </si>
  <si>
    <t>4.</t>
  </si>
  <si>
    <t>Kratušín</t>
  </si>
  <si>
    <t>5.</t>
  </si>
  <si>
    <t xml:space="preserve">Kuřimany </t>
  </si>
  <si>
    <t>Strakonice</t>
  </si>
  <si>
    <t>6.</t>
  </si>
  <si>
    <t>Radějovice</t>
  </si>
  <si>
    <t>7.</t>
  </si>
  <si>
    <t>Budyně</t>
  </si>
  <si>
    <t>Vodňany</t>
  </si>
  <si>
    <t>8.</t>
  </si>
  <si>
    <t>Hájek</t>
  </si>
  <si>
    <t>9.</t>
  </si>
  <si>
    <t>Bohunice</t>
  </si>
  <si>
    <t>10.</t>
  </si>
  <si>
    <t>Vacovice</t>
  </si>
  <si>
    <t>11.</t>
  </si>
  <si>
    <t>Drunče</t>
  </si>
  <si>
    <t>Jindřichův Hradec</t>
  </si>
  <si>
    <t>12.</t>
  </si>
  <si>
    <t>Lažany</t>
  </si>
  <si>
    <t>13.</t>
  </si>
  <si>
    <t>Bratronice</t>
  </si>
  <si>
    <t>14.</t>
  </si>
  <si>
    <t>Svrabov</t>
  </si>
  <si>
    <t>15.</t>
  </si>
  <si>
    <t>Pohnánec</t>
  </si>
  <si>
    <t>16.</t>
  </si>
  <si>
    <t>Hadravova Rosička</t>
  </si>
  <si>
    <t>17.</t>
  </si>
  <si>
    <t>Čenkov u Bechyně</t>
  </si>
  <si>
    <t>Týn nad Vltavou</t>
  </si>
  <si>
    <t>18.</t>
  </si>
  <si>
    <t>Zahorčice</t>
  </si>
  <si>
    <t>19.</t>
  </si>
  <si>
    <t xml:space="preserve">Okrouhlá  </t>
  </si>
  <si>
    <t>Milevsko</t>
  </si>
  <si>
    <t>20.</t>
  </si>
  <si>
    <t>Radimovice u Tábora</t>
  </si>
  <si>
    <t>21.</t>
  </si>
  <si>
    <t>Záhoří</t>
  </si>
  <si>
    <t>22.</t>
  </si>
  <si>
    <t>Vrbice</t>
  </si>
  <si>
    <t>Vimperk</t>
  </si>
  <si>
    <t>23.</t>
  </si>
  <si>
    <t>Rosička</t>
  </si>
  <si>
    <t>24.</t>
  </si>
  <si>
    <t>Únice</t>
  </si>
  <si>
    <t>25.</t>
  </si>
  <si>
    <t>Zvotoky</t>
  </si>
  <si>
    <t>26.</t>
  </si>
  <si>
    <t>Třebějice</t>
  </si>
  <si>
    <t>Soběslav</t>
  </si>
  <si>
    <t>27.</t>
  </si>
  <si>
    <t>Haškovcova Lhota</t>
  </si>
  <si>
    <t>28.</t>
  </si>
  <si>
    <t>Kamenný Malíkov</t>
  </si>
  <si>
    <t>29.</t>
  </si>
  <si>
    <t>Pohorovice</t>
  </si>
  <si>
    <t>30.</t>
  </si>
  <si>
    <t>Pohnání</t>
  </si>
  <si>
    <t>31.</t>
  </si>
  <si>
    <t>Katov</t>
  </si>
  <si>
    <t>32.</t>
  </si>
  <si>
    <t>Třešovice</t>
  </si>
  <si>
    <t>33.</t>
  </si>
  <si>
    <t>Hornosín</t>
  </si>
  <si>
    <t>34.</t>
  </si>
  <si>
    <t>Ponědrážka</t>
  </si>
  <si>
    <t>Třeboň</t>
  </si>
  <si>
    <t>35.</t>
  </si>
  <si>
    <t>Doňov</t>
  </si>
  <si>
    <t>36.</t>
  </si>
  <si>
    <t>Libětice</t>
  </si>
  <si>
    <t>37.</t>
  </si>
  <si>
    <t>Záblatí</t>
  </si>
  <si>
    <t>38.</t>
  </si>
  <si>
    <t>Vícemil</t>
  </si>
  <si>
    <t>39.</t>
  </si>
  <si>
    <t>Újezdec</t>
  </si>
  <si>
    <t>40.</t>
  </si>
  <si>
    <t>Kalenice</t>
  </si>
  <si>
    <t>41.</t>
  </si>
  <si>
    <t>Pivkovice</t>
  </si>
  <si>
    <t>42.</t>
  </si>
  <si>
    <t>Řemíčov</t>
  </si>
  <si>
    <t>43.</t>
  </si>
  <si>
    <t>Višňová</t>
  </si>
  <si>
    <t>44.</t>
  </si>
  <si>
    <t>Křišťanov</t>
  </si>
  <si>
    <t>45.</t>
  </si>
  <si>
    <t>Přední Zborovice</t>
  </si>
  <si>
    <t>46.</t>
  </si>
  <si>
    <t>Nicov</t>
  </si>
  <si>
    <t>47.</t>
  </si>
  <si>
    <t>Myslín</t>
  </si>
  <si>
    <t>Písek</t>
  </si>
  <si>
    <t>48.</t>
  </si>
  <si>
    <t>Drslavice</t>
  </si>
  <si>
    <t>49.</t>
  </si>
  <si>
    <t>Budkov</t>
  </si>
  <si>
    <t>50.</t>
  </si>
  <si>
    <t>Nová Ves</t>
  </si>
  <si>
    <t>51.</t>
  </si>
  <si>
    <t>Stehlovice</t>
  </si>
  <si>
    <t>52.</t>
  </si>
  <si>
    <t>Mezná</t>
  </si>
  <si>
    <t>53.</t>
  </si>
  <si>
    <t>Kubova Huť</t>
  </si>
  <si>
    <t>54.</t>
  </si>
  <si>
    <t>Modrá Hůrka</t>
  </si>
  <si>
    <t>55.</t>
  </si>
  <si>
    <t>Dvory</t>
  </si>
  <si>
    <t>56.</t>
  </si>
  <si>
    <t>Úlehle</t>
  </si>
  <si>
    <t>57.</t>
  </si>
  <si>
    <t>Nasavrky</t>
  </si>
  <si>
    <t>58.</t>
  </si>
  <si>
    <t>Chlumec</t>
  </si>
  <si>
    <t>Český Krumlov</t>
  </si>
  <si>
    <t>59.</t>
  </si>
  <si>
    <t>Zhoř u Mladé Vožice</t>
  </si>
  <si>
    <t>60.</t>
  </si>
  <si>
    <t>Zvíkov</t>
  </si>
  <si>
    <t>Kaplice</t>
  </si>
  <si>
    <t>61.</t>
  </si>
  <si>
    <t>Krajníčko</t>
  </si>
  <si>
    <t>62.</t>
  </si>
  <si>
    <t>Bořetín</t>
  </si>
  <si>
    <t>63.</t>
  </si>
  <si>
    <t>Lažánky</t>
  </si>
  <si>
    <t>64.</t>
  </si>
  <si>
    <t>Křižanov</t>
  </si>
  <si>
    <t>65.</t>
  </si>
  <si>
    <t>Dobronice u Bechyně</t>
  </si>
  <si>
    <t>66.</t>
  </si>
  <si>
    <t>67.</t>
  </si>
  <si>
    <t>Žďár</t>
  </si>
  <si>
    <t>68.</t>
  </si>
  <si>
    <t>Horní Kněžeklady</t>
  </si>
  <si>
    <t>69.</t>
  </si>
  <si>
    <t>Uzenice</t>
  </si>
  <si>
    <t>70.</t>
  </si>
  <si>
    <t>Psárov</t>
  </si>
  <si>
    <t>71.</t>
  </si>
  <si>
    <t>Bečice</t>
  </si>
  <si>
    <t>72.</t>
  </si>
  <si>
    <t>Mokrý Lom</t>
  </si>
  <si>
    <t>České Budějovice</t>
  </si>
  <si>
    <t>73.</t>
  </si>
  <si>
    <t>Němčice</t>
  </si>
  <si>
    <t>74.</t>
  </si>
  <si>
    <t>Ponědraž</t>
  </si>
  <si>
    <t>75.</t>
  </si>
  <si>
    <t>Báňovice</t>
  </si>
  <si>
    <t>Dačice</t>
  </si>
  <si>
    <t>76.</t>
  </si>
  <si>
    <t>Paračov</t>
  </si>
  <si>
    <t>77.</t>
  </si>
  <si>
    <t>Habří</t>
  </si>
  <si>
    <t>78.</t>
  </si>
  <si>
    <t>Vlčeves</t>
  </si>
  <si>
    <t>79.</t>
  </si>
  <si>
    <t>Pojbuky</t>
  </si>
  <si>
    <t>80.</t>
  </si>
  <si>
    <t>Smržov</t>
  </si>
  <si>
    <t>81.</t>
  </si>
  <si>
    <t>Květov</t>
  </si>
  <si>
    <t>82.</t>
  </si>
  <si>
    <t>Polště</t>
  </si>
  <si>
    <t>83.</t>
  </si>
  <si>
    <t>Vydří</t>
  </si>
  <si>
    <t>84.</t>
  </si>
  <si>
    <t>Želnava</t>
  </si>
  <si>
    <t>85.</t>
  </si>
  <si>
    <t>Nemětice</t>
  </si>
  <si>
    <t>86.</t>
  </si>
  <si>
    <t>Žárovná</t>
  </si>
  <si>
    <t>87.</t>
  </si>
  <si>
    <t>Uzeničky</t>
  </si>
  <si>
    <t>88.</t>
  </si>
  <si>
    <t>Dobšice</t>
  </si>
  <si>
    <t>89.</t>
  </si>
  <si>
    <t>Tvrzice</t>
  </si>
  <si>
    <t>90.</t>
  </si>
  <si>
    <t>Libějice</t>
  </si>
  <si>
    <t>91.</t>
  </si>
  <si>
    <t>Jilem</t>
  </si>
  <si>
    <t>92.</t>
  </si>
  <si>
    <t>Březina</t>
  </si>
  <si>
    <t>93.</t>
  </si>
  <si>
    <t>Strunkovice nad Volyňkou</t>
  </si>
  <si>
    <t>94.</t>
  </si>
  <si>
    <t>Mlýny</t>
  </si>
  <si>
    <t>95.</t>
  </si>
  <si>
    <t>Pístina</t>
  </si>
  <si>
    <t>96.</t>
  </si>
  <si>
    <t>Přechovice</t>
  </si>
  <si>
    <t>97.</t>
  </si>
  <si>
    <t>Hodonice</t>
  </si>
  <si>
    <t>98.</t>
  </si>
  <si>
    <t>Světce</t>
  </si>
  <si>
    <t>99.</t>
  </si>
  <si>
    <t>Hvozdec</t>
  </si>
  <si>
    <t>100.</t>
  </si>
  <si>
    <t>Kvítkovice</t>
  </si>
  <si>
    <t>101.</t>
  </si>
  <si>
    <t>Olešná</t>
  </si>
  <si>
    <t>102.</t>
  </si>
  <si>
    <t>Horní Slatina</t>
  </si>
  <si>
    <t>103.</t>
  </si>
  <si>
    <t>Osek</t>
  </si>
  <si>
    <t>104.</t>
  </si>
  <si>
    <t>Vilice</t>
  </si>
  <si>
    <t>105.</t>
  </si>
  <si>
    <t>Nevězice</t>
  </si>
  <si>
    <t>106.</t>
  </si>
  <si>
    <t>Droužetice</t>
  </si>
  <si>
    <t>107.</t>
  </si>
  <si>
    <t>Horosedly</t>
  </si>
  <si>
    <t>108.</t>
  </si>
  <si>
    <t>Kladruby</t>
  </si>
  <si>
    <t>109.</t>
  </si>
  <si>
    <t>Borovnice</t>
  </si>
  <si>
    <t>110.</t>
  </si>
  <si>
    <t>Kvilda</t>
  </si>
  <si>
    <t>111.</t>
  </si>
  <si>
    <t>Hajany</t>
  </si>
  <si>
    <t>112.</t>
  </si>
  <si>
    <t>Hlasivo</t>
  </si>
  <si>
    <t>113.</t>
  </si>
  <si>
    <t>Vlksice</t>
  </si>
  <si>
    <t>114.</t>
  </si>
  <si>
    <t>Krašlovice</t>
  </si>
  <si>
    <t>115.</t>
  </si>
  <si>
    <t>Skrýchov u Malšic</t>
  </si>
  <si>
    <t>116.</t>
  </si>
  <si>
    <t>Slapsko</t>
  </si>
  <si>
    <t>117.</t>
  </si>
  <si>
    <t>Vodice</t>
  </si>
  <si>
    <t>118.</t>
  </si>
  <si>
    <t>Cerhonice</t>
  </si>
  <si>
    <t>119.</t>
  </si>
  <si>
    <t>Dolní Žďár</t>
  </si>
  <si>
    <t>120.</t>
  </si>
  <si>
    <t>Pečnov</t>
  </si>
  <si>
    <t>121.</t>
  </si>
  <si>
    <t>Radhostice</t>
  </si>
  <si>
    <t>122.</t>
  </si>
  <si>
    <t>Drahov</t>
  </si>
  <si>
    <t>123.</t>
  </si>
  <si>
    <t>Frahelž</t>
  </si>
  <si>
    <t>124.</t>
  </si>
  <si>
    <t>Hoštice</t>
  </si>
  <si>
    <t>125.</t>
  </si>
  <si>
    <t>Hlavatce</t>
  </si>
  <si>
    <t>126.</t>
  </si>
  <si>
    <t>Věžovatá Pláně</t>
  </si>
  <si>
    <t>127.</t>
  </si>
  <si>
    <t>Kocelovice</t>
  </si>
  <si>
    <t>128.</t>
  </si>
  <si>
    <t>Hosty</t>
  </si>
  <si>
    <t>129.</t>
  </si>
  <si>
    <t>Dlouhá Lhota</t>
  </si>
  <si>
    <t>130.</t>
  </si>
  <si>
    <t>Chvalovice</t>
  </si>
  <si>
    <t>131.</t>
  </si>
  <si>
    <t>Slaník</t>
  </si>
  <si>
    <t>132.</t>
  </si>
  <si>
    <t>Zhoř u Tábora</t>
  </si>
  <si>
    <t>133.</t>
  </si>
  <si>
    <t>Krtov</t>
  </si>
  <si>
    <t>134.</t>
  </si>
  <si>
    <t>Zběšičky</t>
  </si>
  <si>
    <t>135.</t>
  </si>
  <si>
    <t>Malšín</t>
  </si>
  <si>
    <t>136.</t>
  </si>
  <si>
    <t>Hoslovice</t>
  </si>
  <si>
    <t>137.</t>
  </si>
  <si>
    <t>Tálín</t>
  </si>
  <si>
    <t>138.</t>
  </si>
  <si>
    <t>Skopytce</t>
  </si>
  <si>
    <t>139.</t>
  </si>
  <si>
    <t>Mahouš</t>
  </si>
  <si>
    <t>140.</t>
  </si>
  <si>
    <t>Vlkov</t>
  </si>
  <si>
    <t>141.</t>
  </si>
  <si>
    <t>Dražičky</t>
  </si>
  <si>
    <t>142.</t>
  </si>
  <si>
    <t>Meziříčí</t>
  </si>
  <si>
    <t>143.</t>
  </si>
  <si>
    <t>Nebřechovice</t>
  </si>
  <si>
    <t>144.</t>
  </si>
  <si>
    <t>Klec</t>
  </si>
  <si>
    <t>145.</t>
  </si>
  <si>
    <t>Radkov</t>
  </si>
  <si>
    <t>146.</t>
  </si>
  <si>
    <t>Velká Turná</t>
  </si>
  <si>
    <t>147.</t>
  </si>
  <si>
    <t>Sedlečko u Soběslavě</t>
  </si>
  <si>
    <t>148.</t>
  </si>
  <si>
    <t>Křenovice</t>
  </si>
  <si>
    <t>149.</t>
  </si>
  <si>
    <t>Pleše</t>
  </si>
  <si>
    <t>150.</t>
  </si>
  <si>
    <t>Ratiboř</t>
  </si>
  <si>
    <t>151.</t>
  </si>
  <si>
    <t>Břehov</t>
  </si>
  <si>
    <t>152.</t>
  </si>
  <si>
    <t>Radošovice</t>
  </si>
  <si>
    <t>153.</t>
  </si>
  <si>
    <t>Vrcovice</t>
  </si>
  <si>
    <t>154.</t>
  </si>
  <si>
    <t>Varvažov</t>
  </si>
  <si>
    <t>155.</t>
  </si>
  <si>
    <t>Paseky</t>
  </si>
  <si>
    <t>156.</t>
  </si>
  <si>
    <t>Strašice</t>
  </si>
  <si>
    <t>157.</t>
  </si>
  <si>
    <t>Nová Ves u Mladé Vožice</t>
  </si>
  <si>
    <t>158.</t>
  </si>
  <si>
    <t>Cep</t>
  </si>
  <si>
    <t>159.</t>
  </si>
  <si>
    <t>Bednáreček</t>
  </si>
  <si>
    <t>160.</t>
  </si>
  <si>
    <t>Hartmanice</t>
  </si>
  <si>
    <t>161.</t>
  </si>
  <si>
    <t>Horní Skýchov</t>
  </si>
  <si>
    <t>162.</t>
  </si>
  <si>
    <t>Čečelovice</t>
  </si>
  <si>
    <t>163.</t>
  </si>
  <si>
    <t>Přísečná</t>
  </si>
  <si>
    <t>164.</t>
  </si>
  <si>
    <t>165.</t>
  </si>
  <si>
    <t>Heřmaň</t>
  </si>
  <si>
    <t>166.</t>
  </si>
  <si>
    <t>Běleč</t>
  </si>
  <si>
    <t>167.</t>
  </si>
  <si>
    <t>Stožec</t>
  </si>
  <si>
    <t>168.</t>
  </si>
  <si>
    <t>Čepřovice</t>
  </si>
  <si>
    <t>169.</t>
  </si>
  <si>
    <t>Bílsko</t>
  </si>
  <si>
    <t>170.</t>
  </si>
  <si>
    <t>Boudy</t>
  </si>
  <si>
    <t>171.</t>
  </si>
  <si>
    <t>Lipovice</t>
  </si>
  <si>
    <t>172.</t>
  </si>
  <si>
    <t>Hranice</t>
  </si>
  <si>
    <t>Trhové Sviny</t>
  </si>
  <si>
    <t>173.</t>
  </si>
  <si>
    <t>Bošilec</t>
  </si>
  <si>
    <t>174.</t>
  </si>
  <si>
    <t>Štěchovice</t>
  </si>
  <si>
    <t>175.</t>
  </si>
  <si>
    <t>Truskovice</t>
  </si>
  <si>
    <t>176.</t>
  </si>
  <si>
    <t>Staňkov</t>
  </si>
  <si>
    <t>177.</t>
  </si>
  <si>
    <t>Borovany</t>
  </si>
  <si>
    <t>178.</t>
  </si>
  <si>
    <t>Nákří</t>
  </si>
  <si>
    <t>179.</t>
  </si>
  <si>
    <t>Okrouhlá Radouň</t>
  </si>
  <si>
    <t>180.</t>
  </si>
  <si>
    <t>Veselíčko</t>
  </si>
  <si>
    <t>181.</t>
  </si>
  <si>
    <t>Jinín</t>
  </si>
  <si>
    <t>182.</t>
  </si>
  <si>
    <t>Dunajovice</t>
  </si>
  <si>
    <t>183.</t>
  </si>
  <si>
    <t>Střížov</t>
  </si>
  <si>
    <t>184.</t>
  </si>
  <si>
    <t>Drhovice</t>
  </si>
  <si>
    <t>konsolidace (km)</t>
  </si>
  <si>
    <t>185.</t>
  </si>
  <si>
    <t>Radětice</t>
  </si>
  <si>
    <t>mapování (km)</t>
  </si>
  <si>
    <t>186.</t>
  </si>
  <si>
    <t>Březnice</t>
  </si>
  <si>
    <t>CELKEM hlavní rozsah plnění</t>
  </si>
  <si>
    <t>OBCE ZAŘAZENÉ DO DODATEČNÉHO ROZSAHU PLNĚNÍ ( mapování TI do výše dalších 500 km)</t>
  </si>
  <si>
    <t>prům. cena za 1 km</t>
  </si>
  <si>
    <t>cenové nabídky pro dodatečný rozsah</t>
  </si>
  <si>
    <t>Hatín</t>
  </si>
  <si>
    <t>Oldřichov</t>
  </si>
  <si>
    <t>Velký Ratmírov</t>
  </si>
  <si>
    <t>Dráchov</t>
  </si>
  <si>
    <t>Kraselov</t>
  </si>
  <si>
    <t>Roseč</t>
  </si>
  <si>
    <t>Borkovice</t>
  </si>
  <si>
    <t>Světlík</t>
  </si>
  <si>
    <t>Drážov</t>
  </si>
  <si>
    <t>Horní Radouň</t>
  </si>
  <si>
    <t>Nišovice</t>
  </si>
  <si>
    <t>Skočice</t>
  </si>
  <si>
    <t>Tchořovice</t>
  </si>
  <si>
    <t>Žabovřesky</t>
  </si>
  <si>
    <t>Mutěnice</t>
  </si>
  <si>
    <t>Zálší</t>
  </si>
  <si>
    <t>Pohorská Ves</t>
  </si>
  <si>
    <t>Dražíč</t>
  </si>
  <si>
    <t>Čížkrajice</t>
  </si>
  <si>
    <t>Chrášťovice</t>
  </si>
  <si>
    <t>Miloňovice</t>
  </si>
  <si>
    <t>Smetanova Lhota</t>
  </si>
  <si>
    <t>Branišov</t>
  </si>
  <si>
    <t>Bušanovice</t>
  </si>
  <si>
    <t>Planá</t>
  </si>
  <si>
    <t>Příbraz</t>
  </si>
  <si>
    <t>Doubravice</t>
  </si>
  <si>
    <t>Myštice</t>
  </si>
  <si>
    <t>Litochovice</t>
  </si>
  <si>
    <t>Mišovice</t>
  </si>
  <si>
    <t>Mojné</t>
  </si>
  <si>
    <t>Hrazany</t>
  </si>
  <si>
    <t>Zlukov</t>
  </si>
  <si>
    <t>Mečichov</t>
  </si>
  <si>
    <t>Přeštěnice</t>
  </si>
  <si>
    <t>Turovec</t>
  </si>
  <si>
    <t>CELKEM dodatečný rozsah plnění</t>
  </si>
  <si>
    <t xml:space="preserve">NÁHRADNÍCI </t>
  </si>
  <si>
    <t>Vesce</t>
  </si>
  <si>
    <t>Buk</t>
  </si>
  <si>
    <t>Skály</t>
  </si>
  <si>
    <t>Mačkov</t>
  </si>
  <si>
    <t>Sudoměřice u Tábora</t>
  </si>
  <si>
    <t>Kostelní Radouň</t>
  </si>
  <si>
    <t>Horní Poříčí</t>
  </si>
  <si>
    <t>Sousedovice</t>
  </si>
  <si>
    <t>Čakov</t>
  </si>
  <si>
    <t xml:space="preserve">Kamenná </t>
  </si>
  <si>
    <t>Branice</t>
  </si>
  <si>
    <t>Nihošovice</t>
  </si>
  <si>
    <t>Zhoř</t>
  </si>
  <si>
    <t>Mydlovary</t>
  </si>
  <si>
    <t>Nemyšl</t>
  </si>
  <si>
    <t>Lažiště</t>
  </si>
  <si>
    <t>Žernovice</t>
  </si>
  <si>
    <t>Zálezly</t>
  </si>
  <si>
    <t>Škvořetice</t>
  </si>
  <si>
    <t>Těšovice</t>
  </si>
  <si>
    <t>Třebohostice</t>
  </si>
  <si>
    <t>Dřešín</t>
  </si>
  <si>
    <t>Dynín</t>
  </si>
  <si>
    <t>Vráž</t>
  </si>
  <si>
    <t>Předmíř</t>
  </si>
  <si>
    <t>Pracejovice</t>
  </si>
  <si>
    <t>Přehořov</t>
  </si>
  <si>
    <t>Hříšice</t>
  </si>
  <si>
    <t>Oslov</t>
  </si>
  <si>
    <t>Chlumany</t>
  </si>
  <si>
    <t>Sviny</t>
  </si>
  <si>
    <t>Bošice</t>
  </si>
  <si>
    <t>Dasný</t>
  </si>
  <si>
    <t>Šebířov</t>
  </si>
  <si>
    <t>Novosedly</t>
  </si>
  <si>
    <t>Zbelítov</t>
  </si>
  <si>
    <t xml:space="preserve">Žár </t>
  </si>
  <si>
    <t>Božetice</t>
  </si>
  <si>
    <t>Nová Ves nad Lužnicí</t>
  </si>
  <si>
    <t>Neplachov</t>
  </si>
  <si>
    <t>Komařice</t>
  </si>
  <si>
    <t>Slabčice</t>
  </si>
  <si>
    <t>Dvory nad Lužnicí</t>
  </si>
  <si>
    <t>Smilovy Hory</t>
  </si>
  <si>
    <t>Hamr</t>
  </si>
  <si>
    <t>Bezdědovice</t>
  </si>
  <si>
    <t>Podolí I</t>
  </si>
  <si>
    <t>Drahonice</t>
  </si>
  <si>
    <t>Nedabyle</t>
  </si>
  <si>
    <t>Ostrovec</t>
  </si>
  <si>
    <t>Jivno</t>
  </si>
  <si>
    <t>Rožmberk nad Vltavou</t>
  </si>
  <si>
    <t>Kadov</t>
  </si>
  <si>
    <t>Stožice</t>
  </si>
  <si>
    <t>Jankov</t>
  </si>
  <si>
    <t>Soběnov</t>
  </si>
  <si>
    <t>Radimovice u Želče</t>
  </si>
  <si>
    <t>Ražice</t>
  </si>
  <si>
    <t>Domanín</t>
  </si>
  <si>
    <t>Čejkovice</t>
  </si>
  <si>
    <t>Ústrašice</t>
  </si>
  <si>
    <t>Záboří</t>
  </si>
  <si>
    <t>Dub</t>
  </si>
  <si>
    <t>Dolní Pěna</t>
  </si>
  <si>
    <t>Zvěrotice</t>
  </si>
  <si>
    <t>Dírná</t>
  </si>
  <si>
    <t>Bubičné</t>
  </si>
  <si>
    <t xml:space="preserve">Nová Ves   </t>
  </si>
  <si>
    <t>Mladošovice</t>
  </si>
  <si>
    <t>Myslkovice</t>
  </si>
  <si>
    <t>Lužnice</t>
  </si>
  <si>
    <t>Plav</t>
  </si>
  <si>
    <t>Chelčice</t>
  </si>
  <si>
    <t>Libín</t>
  </si>
  <si>
    <t>Vráto</t>
  </si>
  <si>
    <t>Zubčice</t>
  </si>
  <si>
    <t>CELKEM</t>
  </si>
  <si>
    <t>poč. obcí</t>
  </si>
  <si>
    <t>km</t>
  </si>
  <si>
    <t>HLAVNÍ ROZSAH PLNĚNÍ (1,5 tis. km sítí TI)</t>
  </si>
  <si>
    <t>DODATEČNÝ ROZSAH PLNĚNÍ (dalších 500 km sítí TI)</t>
  </si>
  <si>
    <t>NÁHRADNÍCI</t>
  </si>
  <si>
    <t>CELKEM (hlavní + vedlejší)</t>
  </si>
  <si>
    <r>
      <rPr>
        <b/>
        <sz val="36"/>
        <color theme="1"/>
        <rFont val="Calibri"/>
        <family val="2"/>
        <charset val="238"/>
        <scheme val="minor"/>
      </rPr>
      <t>SOUHRNNÝ PROPOČET 
PŘEDPOKLÁDANÉ HODNOTY VEŘEJNÉ ZAKÁZKY</t>
    </r>
    <r>
      <rPr>
        <b/>
        <sz val="20"/>
        <color theme="1"/>
        <rFont val="Calibri"/>
        <family val="2"/>
        <charset val="238"/>
        <scheme val="minor"/>
      </rPr>
      <t xml:space="preserve">
- pro hlavní rozsah plnění (povinný)
- pro dodatečný rozsah plnění (dobrovolný)
</t>
    </r>
    <r>
      <rPr>
        <i/>
        <sz val="14"/>
        <color theme="1"/>
        <rFont val="Calibri"/>
        <family val="2"/>
        <charset val="238"/>
        <scheme val="minor"/>
      </rPr>
      <t>Pozn. 
Dodatečný rozsah plnění bude zohledněn v případě, kdy žádosti jednotlivých krajů nesplní požadované cíle této výzvy: (55 tis. km sítí DI a TI, 161 tis. ha objektů ZPS)</t>
    </r>
  </si>
  <si>
    <t>druh mapování</t>
  </si>
  <si>
    <t>objekty ZPS</t>
  </si>
  <si>
    <t>objekty DI a TI</t>
  </si>
  <si>
    <t>cena za 1 ha (mapování)</t>
  </si>
  <si>
    <t>prům. cena 1 km (hlavní rozsah - mapování)</t>
  </si>
  <si>
    <t>prům. cena 1 km (dodatečný rozsah - mapování)</t>
  </si>
  <si>
    <t>cena za 1 ha (konsolidace)</t>
  </si>
  <si>
    <t>není prováděna</t>
  </si>
  <si>
    <t>prům. cena 1 km (hlavní rozsah - konsolidace)</t>
  </si>
  <si>
    <t>prům. cena 1 km (dodatečný rozsah - konsolidace)</t>
  </si>
  <si>
    <t>množství v ha</t>
  </si>
  <si>
    <t>množství v km (hlavní rozsah)</t>
  </si>
  <si>
    <t>množství v km (dodatečný rozsah)</t>
  </si>
  <si>
    <t xml:space="preserve">ZÁKLADNÍ ROZSAH PLNĚNÍ </t>
  </si>
  <si>
    <t>DODATEČNÝ ROZSAH PLNĚNÍ (uvažováno pouze u TI)</t>
  </si>
  <si>
    <t>CELKEM HLAVNÍ + DODATEČNÝ ROZSAH</t>
  </si>
  <si>
    <t>Celkem ZPS 
HLAVNÍ ROZSAH</t>
  </si>
  <si>
    <t>cena za ZPS - povinně stanovená hodnota ve výzvě</t>
  </si>
  <si>
    <r>
      <rPr>
        <b/>
        <sz val="12"/>
        <rFont val="Calibri"/>
        <family val="2"/>
        <charset val="238"/>
        <scheme val="minor"/>
      </rPr>
      <t xml:space="preserve">Celkem ZPS </t>
    </r>
    <r>
      <rPr>
        <b/>
        <sz val="11"/>
        <rFont val="Calibri"/>
        <family val="2"/>
        <charset val="238"/>
        <scheme val="minor"/>
      </rPr>
      <t xml:space="preserve">
dodatečný rozsah</t>
    </r>
  </si>
  <si>
    <t>kvůli ceně nepočítáme s dodatečným rozsahem u ZPS</t>
  </si>
  <si>
    <t xml:space="preserve">Celkem ZPS </t>
  </si>
  <si>
    <t>Celkem TI obcí 
HLAVNÍ ROZSAH</t>
  </si>
  <si>
    <t>cena za TI - množství garantované výzvou pro JČK (min. požadované množství je 500 km), zohledněny ceny za konsolidaci a mapování</t>
  </si>
  <si>
    <r>
      <rPr>
        <b/>
        <sz val="12"/>
        <color rgb="FF7030A0"/>
        <rFont val="Calibri"/>
      </rPr>
      <t xml:space="preserve">Celkem TI
</t>
    </r>
    <r>
      <rPr>
        <b/>
        <sz val="10"/>
        <color rgb="FF7030A0"/>
        <rFont val="Calibri"/>
      </rPr>
      <t>dodatečný rozsah</t>
    </r>
    <r>
      <rPr>
        <b/>
        <sz val="11"/>
        <color rgb="FF7030A0"/>
        <rFont val="Calibri"/>
      </rPr>
      <t xml:space="preserve"> </t>
    </r>
  </si>
  <si>
    <t>uvažováno mapování dalších 500 km sítí TI obcí, zohledněny ceny za konsolidaci a mapování</t>
  </si>
  <si>
    <t>Celkem TI</t>
  </si>
  <si>
    <r>
      <rPr>
        <b/>
        <sz val="14"/>
        <color rgb="FF000000"/>
        <rFont val="Calibri"/>
      </rPr>
      <t xml:space="preserve">ZPS + TI
</t>
    </r>
    <r>
      <rPr>
        <b/>
        <sz val="12"/>
        <color rgb="FF000000"/>
        <rFont val="Calibri"/>
      </rPr>
      <t>HLAVNÍ ROZSAH</t>
    </r>
  </si>
  <si>
    <r>
      <t xml:space="preserve">Celková cena za ZPS + TI (hlavní rozsah plnění) </t>
    </r>
    <r>
      <rPr>
        <b/>
        <sz val="11"/>
        <color rgb="FFFF0000"/>
        <rFont val="Calibri"/>
        <family val="2"/>
        <charset val="238"/>
        <scheme val="minor"/>
      </rPr>
      <t>BEZ DPH</t>
    </r>
  </si>
  <si>
    <r>
      <rPr>
        <b/>
        <sz val="14"/>
        <color rgb="FF000000"/>
        <rFont val="Calibri"/>
      </rPr>
      <t xml:space="preserve">ZPS + TI
</t>
    </r>
    <r>
      <rPr>
        <b/>
        <sz val="10"/>
        <color rgb="FF000000"/>
        <rFont val="Calibri"/>
      </rPr>
      <t>dodatečný rozsah</t>
    </r>
  </si>
  <si>
    <r>
      <t xml:space="preserve">Celková cena za ZPS + TI (dodatečný rozsah plnění) </t>
    </r>
    <r>
      <rPr>
        <b/>
        <sz val="11"/>
        <color rgb="FFFF0000"/>
        <rFont val="Calibri"/>
        <family val="2"/>
        <charset val="238"/>
        <scheme val="minor"/>
      </rPr>
      <t>BEZ DPH</t>
    </r>
  </si>
  <si>
    <t>ZPS + TI</t>
  </si>
  <si>
    <t>BEZ DPH</t>
  </si>
  <si>
    <t>vč. DPH</t>
  </si>
  <si>
    <t>Celková cena za ZPS + TI (hlavní rozsah plnění) S DPH</t>
  </si>
  <si>
    <t>Celková cena za ZPS + TI (hlavní a dodatečný rozsah plnění) S DPH</t>
  </si>
  <si>
    <t>S DPH</t>
  </si>
  <si>
    <t>Způsobilé výdaje NPO</t>
  </si>
  <si>
    <t>bez DPH</t>
  </si>
  <si>
    <t>nezpůsobilé výdaje na data (hlavní rozsah)</t>
  </si>
  <si>
    <t>nezpůsobilé výdaje na data (dodatečný rozsah)</t>
  </si>
  <si>
    <t>z toho DPH</t>
  </si>
  <si>
    <t>doplatek dle indik. cen</t>
  </si>
  <si>
    <t xml:space="preserve">rozsah plnění </t>
  </si>
  <si>
    <r>
      <t>VODOVOD</t>
    </r>
    <r>
      <rPr>
        <i/>
        <sz val="12"/>
        <color theme="1"/>
        <rFont val="Calibri"/>
        <family val="2"/>
        <charset val="238"/>
        <scheme val="minor"/>
      </rPr>
      <t xml:space="preserve"> (cena uvažována za mapování, bez konsolidace)</t>
    </r>
  </si>
  <si>
    <r>
      <t xml:space="preserve">VEŘEJNÉ OSVĚTLENÍ </t>
    </r>
    <r>
      <rPr>
        <i/>
        <sz val="11"/>
        <color theme="1"/>
        <rFont val="Calibri"/>
        <family val="2"/>
        <charset val="238"/>
        <scheme val="minor"/>
      </rPr>
      <t>(cena uvažována za mapování, bez konsolidace)</t>
    </r>
  </si>
  <si>
    <r>
      <t>KANALIZACE</t>
    </r>
    <r>
      <rPr>
        <i/>
        <sz val="11"/>
        <color theme="1"/>
        <rFont val="Calibri"/>
        <family val="2"/>
        <charset val="238"/>
        <scheme val="minor"/>
      </rPr>
      <t xml:space="preserve"> (cena uvažována za mapování, bez konsolidace)</t>
    </r>
  </si>
  <si>
    <r>
      <t xml:space="preserve">MÍSTNÍ ROZHLAS </t>
    </r>
    <r>
      <rPr>
        <i/>
        <sz val="11"/>
        <color theme="1"/>
        <rFont val="Calibri"/>
        <family val="2"/>
        <charset val="238"/>
        <scheme val="minor"/>
      </rPr>
      <t>(cena uvažována za mapování, bez konsolidace)</t>
    </r>
  </si>
  <si>
    <r>
      <t xml:space="preserve">OSTATNÍ </t>
    </r>
    <r>
      <rPr>
        <i/>
        <sz val="11"/>
        <color theme="1"/>
        <rFont val="Calibri"/>
        <family val="2"/>
        <charset val="238"/>
        <scheme val="minor"/>
      </rPr>
      <t>(cena uvažována za mapování, bez konsolidace)</t>
    </r>
  </si>
  <si>
    <t>celkem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</si>
</sst>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"/>
    <numFmt numFmtId="165" formatCode="#,##0.00\ &quot;Kč&quot;"/>
    <numFmt numFmtId="166" formatCode="#,##0.0\ &quot;Kč&quot;"/>
    <numFmt numFmtId="167" formatCode="#,##0.00\ _K_č"/>
    <numFmt numFmtId="168" formatCode="#,##0\ &quot;Kč&quot;"/>
    <numFmt numFmtId="169" formatCode="#,##0\ _K_č"/>
    <numFmt numFmtId="170" formatCode="#,##0_ ;\-#,##0\ 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5" tint="-0.499984740745262"/>
      <name val="Calibri"/>
      <family val="2"/>
      <charset val="238"/>
      <scheme val="minor"/>
    </font>
    <font>
      <b/>
      <sz val="9"/>
      <color theme="5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2"/>
      <color theme="5" tint="-0.49998474074526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4"/>
      <color rgb="FF000000"/>
      <name val="Calibri"/>
    </font>
    <font>
      <b/>
      <sz val="12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5" tint="-0.499984740745262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3"/>
      <color rgb="FF00B0F0"/>
      <name val="Calibri"/>
      <family val="2"/>
      <charset val="238"/>
      <scheme val="minor"/>
    </font>
    <font>
      <b/>
      <sz val="12"/>
      <color rgb="FF7030A0"/>
      <name val="Calibri"/>
    </font>
    <font>
      <b/>
      <sz val="10"/>
      <color rgb="FF7030A0"/>
      <name val="Calibri"/>
    </font>
    <font>
      <b/>
      <sz val="11"/>
      <color rgb="FF7030A0"/>
      <name val="Calibri"/>
    </font>
    <font>
      <b/>
      <sz val="10"/>
      <color rgb="FF000000"/>
      <name val="Calibri"/>
    </font>
    <font>
      <b/>
      <sz val="10"/>
      <color rgb="FF00B05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7030A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3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4"/>
      <color rgb="FFFFC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1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2" borderId="12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164" fontId="2" fillId="4" borderId="18" xfId="0" applyNumberFormat="1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164" fontId="2" fillId="4" borderId="22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164" fontId="0" fillId="4" borderId="28" xfId="0" applyNumberFormat="1" applyFill="1" applyBorder="1" applyAlignment="1">
      <alignment horizontal="center"/>
    </xf>
    <xf numFmtId="164" fontId="2" fillId="4" borderId="29" xfId="0" applyNumberFormat="1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0" fontId="7" fillId="2" borderId="31" xfId="0" applyFont="1" applyFill="1" applyBorder="1"/>
    <xf numFmtId="0" fontId="10" fillId="5" borderId="31" xfId="0" applyFont="1" applyFill="1" applyBorder="1"/>
    <xf numFmtId="0" fontId="0" fillId="2" borderId="14" xfId="0" applyFill="1" applyBorder="1"/>
    <xf numFmtId="0" fontId="0" fillId="2" borderId="0" xfId="0" applyFill="1"/>
    <xf numFmtId="0" fontId="0" fillId="4" borderId="33" xfId="0" applyFill="1" applyBorder="1"/>
    <xf numFmtId="0" fontId="0" fillId="4" borderId="34" xfId="0" applyFill="1" applyBorder="1"/>
    <xf numFmtId="0" fontId="0" fillId="4" borderId="14" xfId="0" applyFill="1" applyBorder="1"/>
    <xf numFmtId="0" fontId="0" fillId="4" borderId="23" xfId="0" applyFill="1" applyBorder="1"/>
    <xf numFmtId="0" fontId="0" fillId="4" borderId="2" xfId="0" applyFill="1" applyBorder="1" applyAlignment="1">
      <alignment horizontal="center"/>
    </xf>
    <xf numFmtId="0" fontId="0" fillId="2" borderId="37" xfId="0" applyFill="1" applyBorder="1"/>
    <xf numFmtId="0" fontId="5" fillId="3" borderId="40" xfId="0" applyFont="1" applyFill="1" applyBorder="1" applyAlignment="1">
      <alignment horizontal="center"/>
    </xf>
    <xf numFmtId="164" fontId="2" fillId="2" borderId="39" xfId="0" applyNumberFormat="1" applyFont="1" applyFill="1" applyBorder="1" applyAlignment="1">
      <alignment horizontal="center"/>
    </xf>
    <xf numFmtId="164" fontId="2" fillId="2" borderId="42" xfId="0" applyNumberFormat="1" applyFont="1" applyFill="1" applyBorder="1" applyAlignment="1">
      <alignment horizontal="center"/>
    </xf>
    <xf numFmtId="164" fontId="2" fillId="2" borderId="43" xfId="0" applyNumberFormat="1" applyFont="1" applyFill="1" applyBorder="1" applyAlignment="1">
      <alignment horizontal="center"/>
    </xf>
    <xf numFmtId="164" fontId="8" fillId="2" borderId="43" xfId="0" applyNumberFormat="1" applyFont="1" applyFill="1" applyBorder="1" applyAlignment="1">
      <alignment horizontal="center"/>
    </xf>
    <xf numFmtId="0" fontId="11" fillId="5" borderId="43" xfId="0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3" borderId="45" xfId="0" applyFont="1" applyFill="1" applyBorder="1" applyAlignment="1">
      <alignment horizontal="center"/>
    </xf>
    <xf numFmtId="164" fontId="0" fillId="2" borderId="47" xfId="0" applyNumberFormat="1" applyFill="1" applyBorder="1" applyAlignment="1">
      <alignment horizontal="center"/>
    </xf>
    <xf numFmtId="164" fontId="0" fillId="2" borderId="48" xfId="0" applyNumberFormat="1" applyFill="1" applyBorder="1" applyAlignment="1">
      <alignment horizontal="center"/>
    </xf>
    <xf numFmtId="164" fontId="0" fillId="2" borderId="49" xfId="0" applyNumberFormat="1" applyFill="1" applyBorder="1" applyAlignment="1">
      <alignment horizontal="center"/>
    </xf>
    <xf numFmtId="164" fontId="7" fillId="2" borderId="49" xfId="0" applyNumberFormat="1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5" fillId="3" borderId="18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16" fillId="4" borderId="36" xfId="0" applyNumberFormat="1" applyFont="1" applyFill="1" applyBorder="1" applyAlignment="1">
      <alignment horizontal="center"/>
    </xf>
    <xf numFmtId="164" fontId="2" fillId="4" borderId="44" xfId="0" applyNumberFormat="1" applyFont="1" applyFill="1" applyBorder="1" applyAlignment="1">
      <alignment horizontal="center"/>
    </xf>
    <xf numFmtId="164" fontId="2" fillId="4" borderId="43" xfId="0" applyNumberFormat="1" applyFont="1" applyFill="1" applyBorder="1" applyAlignment="1">
      <alignment horizontal="center"/>
    </xf>
    <xf numFmtId="164" fontId="2" fillId="4" borderId="42" xfId="0" applyNumberFormat="1" applyFont="1" applyFill="1" applyBorder="1" applyAlignment="1">
      <alignment horizontal="center"/>
    </xf>
    <xf numFmtId="164" fontId="2" fillId="4" borderId="41" xfId="0" applyNumberFormat="1" applyFont="1" applyFill="1" applyBorder="1" applyAlignment="1">
      <alignment horizontal="center"/>
    </xf>
    <xf numFmtId="0" fontId="16" fillId="0" borderId="0" xfId="0" applyFont="1"/>
    <xf numFmtId="0" fontId="16" fillId="6" borderId="51" xfId="0" applyFont="1" applyFill="1" applyBorder="1" applyAlignment="1">
      <alignment horizontal="center"/>
    </xf>
    <xf numFmtId="0" fontId="16" fillId="6" borderId="36" xfId="0" applyFont="1" applyFill="1" applyBorder="1" applyAlignment="1">
      <alignment horizontal="center"/>
    </xf>
    <xf numFmtId="164" fontId="16" fillId="6" borderId="36" xfId="0" applyNumberFormat="1" applyFont="1" applyFill="1" applyBorder="1" applyAlignment="1">
      <alignment horizontal="center"/>
    </xf>
    <xf numFmtId="0" fontId="16" fillId="6" borderId="0" xfId="0" applyFont="1" applyFill="1"/>
    <xf numFmtId="164" fontId="0" fillId="4" borderId="55" xfId="0" applyNumberFormat="1" applyFill="1" applyBorder="1" applyAlignment="1">
      <alignment horizontal="center"/>
    </xf>
    <xf numFmtId="164" fontId="0" fillId="4" borderId="49" xfId="0" applyNumberFormat="1" applyFill="1" applyBorder="1" applyAlignment="1">
      <alignment horizontal="center"/>
    </xf>
    <xf numFmtId="164" fontId="0" fillId="4" borderId="48" xfId="0" applyNumberFormat="1" applyFill="1" applyBorder="1" applyAlignment="1">
      <alignment horizontal="center"/>
    </xf>
    <xf numFmtId="164" fontId="0" fillId="4" borderId="46" xfId="0" applyNumberFormat="1" applyFill="1" applyBorder="1" applyAlignment="1">
      <alignment horizontal="center"/>
    </xf>
    <xf numFmtId="165" fontId="0" fillId="0" borderId="0" xfId="0" applyNumberFormat="1"/>
    <xf numFmtId="167" fontId="0" fillId="0" borderId="0" xfId="0" applyNumberFormat="1"/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5" fillId="9" borderId="20" xfId="0" applyNumberFormat="1" applyFont="1" applyFill="1" applyBorder="1" applyAlignment="1">
      <alignment horizontal="center"/>
    </xf>
    <xf numFmtId="3" fontId="15" fillId="9" borderId="21" xfId="0" applyNumberFormat="1" applyFont="1" applyFill="1" applyBorder="1" applyAlignment="1">
      <alignment horizontal="center"/>
    </xf>
    <xf numFmtId="166" fontId="26" fillId="12" borderId="32" xfId="0" applyNumberFormat="1" applyFont="1" applyFill="1" applyBorder="1"/>
    <xf numFmtId="168" fontId="26" fillId="12" borderId="54" xfId="0" applyNumberFormat="1" applyFont="1" applyFill="1" applyBorder="1" applyAlignment="1">
      <alignment horizontal="center"/>
    </xf>
    <xf numFmtId="168" fontId="26" fillId="12" borderId="36" xfId="0" applyNumberFormat="1" applyFont="1" applyFill="1" applyBorder="1" applyAlignment="1">
      <alignment horizontal="center"/>
    </xf>
    <xf numFmtId="0" fontId="26" fillId="14" borderId="56" xfId="0" applyFont="1" applyFill="1" applyBorder="1" applyAlignment="1">
      <alignment horizontal="center"/>
    </xf>
    <xf numFmtId="165" fontId="0" fillId="0" borderId="0" xfId="0" applyNumberFormat="1" applyAlignment="1">
      <alignment vertical="center"/>
    </xf>
    <xf numFmtId="0" fontId="28" fillId="0" borderId="32" xfId="0" applyFont="1" applyBorder="1" applyAlignment="1">
      <alignment horizontal="center" vertical="center" wrapText="1"/>
    </xf>
    <xf numFmtId="0" fontId="29" fillId="9" borderId="32" xfId="0" applyFont="1" applyFill="1" applyBorder="1" applyAlignment="1">
      <alignment horizontal="center" vertical="center" wrapText="1"/>
    </xf>
    <xf numFmtId="0" fontId="0" fillId="0" borderId="23" xfId="0" applyBorder="1"/>
    <xf numFmtId="0" fontId="23" fillId="0" borderId="0" xfId="0" applyFont="1"/>
    <xf numFmtId="0" fontId="23" fillId="0" borderId="50" xfId="0" applyFont="1" applyBorder="1"/>
    <xf numFmtId="0" fontId="0" fillId="0" borderId="67" xfId="0" applyBorder="1"/>
    <xf numFmtId="0" fontId="0" fillId="0" borderId="50" xfId="0" applyBorder="1"/>
    <xf numFmtId="0" fontId="0" fillId="10" borderId="57" xfId="0" applyFill="1" applyBorder="1"/>
    <xf numFmtId="0" fontId="0" fillId="10" borderId="33" xfId="0" applyFill="1" applyBorder="1"/>
    <xf numFmtId="0" fontId="19" fillId="0" borderId="0" xfId="0" applyFont="1" applyAlignment="1">
      <alignment wrapText="1"/>
    </xf>
    <xf numFmtId="165" fontId="20" fillId="0" borderId="0" xfId="0" applyNumberFormat="1" applyFont="1"/>
    <xf numFmtId="0" fontId="13" fillId="0" borderId="65" xfId="0" applyFont="1" applyBorder="1" applyAlignment="1">
      <alignment horizontal="center" vertical="center"/>
    </xf>
    <xf numFmtId="0" fontId="2" fillId="8" borderId="57" xfId="0" applyFont="1" applyFill="1" applyBorder="1" applyAlignment="1">
      <alignment wrapText="1"/>
    </xf>
    <xf numFmtId="0" fontId="18" fillId="0" borderId="57" xfId="0" applyFont="1" applyBorder="1"/>
    <xf numFmtId="170" fontId="2" fillId="0" borderId="66" xfId="1" applyNumberFormat="1" applyFont="1" applyBorder="1" applyAlignment="1">
      <alignment horizontal="center" vertical="center"/>
    </xf>
    <xf numFmtId="0" fontId="2" fillId="8" borderId="50" xfId="0" applyFont="1" applyFill="1" applyBorder="1"/>
    <xf numFmtId="165" fontId="20" fillId="0" borderId="50" xfId="0" applyNumberFormat="1" applyFont="1" applyBorder="1"/>
    <xf numFmtId="0" fontId="13" fillId="9" borderId="58" xfId="0" applyFont="1" applyFill="1" applyBorder="1" applyAlignment="1">
      <alignment horizontal="center" vertical="center"/>
    </xf>
    <xf numFmtId="168" fontId="24" fillId="10" borderId="57" xfId="0" applyNumberFormat="1" applyFont="1" applyFill="1" applyBorder="1" applyAlignment="1">
      <alignment vertical="center"/>
    </xf>
    <xf numFmtId="168" fontId="24" fillId="10" borderId="33" xfId="0" applyNumberFormat="1" applyFont="1" applyFill="1" applyBorder="1" applyAlignment="1">
      <alignment vertical="center"/>
    </xf>
    <xf numFmtId="0" fontId="2" fillId="8" borderId="30" xfId="0" applyFont="1" applyFill="1" applyBorder="1" applyAlignment="1">
      <alignment wrapText="1"/>
    </xf>
    <xf numFmtId="168" fontId="17" fillId="8" borderId="48" xfId="0" applyNumberFormat="1" applyFont="1" applyFill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0" fontId="2" fillId="0" borderId="50" xfId="1" applyNumberFormat="1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6" fillId="0" borderId="0" xfId="0" applyFont="1"/>
    <xf numFmtId="0" fontId="0" fillId="0" borderId="32" xfId="0" applyBorder="1" applyAlignment="1">
      <alignment horizontal="center"/>
    </xf>
    <xf numFmtId="0" fontId="16" fillId="0" borderId="36" xfId="0" applyFont="1" applyBorder="1" applyAlignment="1">
      <alignment horizontal="center"/>
    </xf>
    <xf numFmtId="164" fontId="16" fillId="0" borderId="36" xfId="0" applyNumberFormat="1" applyFont="1" applyBorder="1" applyAlignment="1">
      <alignment horizontal="center"/>
    </xf>
    <xf numFmtId="165" fontId="16" fillId="0" borderId="36" xfId="0" applyNumberFormat="1" applyFont="1" applyBorder="1" applyAlignment="1">
      <alignment horizontal="center"/>
    </xf>
    <xf numFmtId="166" fontId="16" fillId="0" borderId="36" xfId="0" applyNumberFormat="1" applyFont="1" applyBorder="1" applyAlignment="1">
      <alignment horizontal="center"/>
    </xf>
    <xf numFmtId="166" fontId="16" fillId="0" borderId="54" xfId="0" applyNumberFormat="1" applyFont="1" applyBorder="1" applyAlignment="1">
      <alignment horizontal="center"/>
    </xf>
    <xf numFmtId="164" fontId="16" fillId="4" borderId="54" xfId="0" applyNumberFormat="1" applyFont="1" applyFill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0" fillId="0" borderId="32" xfId="0" applyBorder="1"/>
    <xf numFmtId="169" fontId="38" fillId="0" borderId="7" xfId="0" applyNumberFormat="1" applyFont="1" applyBorder="1"/>
    <xf numFmtId="169" fontId="38" fillId="0" borderId="40" xfId="0" applyNumberFormat="1" applyFont="1" applyBorder="1"/>
    <xf numFmtId="166" fontId="25" fillId="0" borderId="58" xfId="0" applyNumberFormat="1" applyFont="1" applyBorder="1"/>
    <xf numFmtId="164" fontId="16" fillId="4" borderId="60" xfId="0" applyNumberFormat="1" applyFont="1" applyFill="1" applyBorder="1"/>
    <xf numFmtId="164" fontId="16" fillId="7" borderId="60" xfId="0" applyNumberFormat="1" applyFont="1" applyFill="1" applyBorder="1"/>
    <xf numFmtId="0" fontId="37" fillId="0" borderId="34" xfId="0" applyFont="1" applyBorder="1" applyAlignment="1">
      <alignment horizontal="center"/>
    </xf>
    <xf numFmtId="0" fontId="37" fillId="0" borderId="23" xfId="0" applyFont="1" applyBorder="1"/>
    <xf numFmtId="0" fontId="37" fillId="0" borderId="24" xfId="0" applyFont="1" applyBorder="1" applyAlignment="1">
      <alignment horizontal="center"/>
    </xf>
    <xf numFmtId="164" fontId="37" fillId="0" borderId="20" xfId="0" applyNumberFormat="1" applyFont="1" applyBorder="1" applyAlignment="1">
      <alignment horizontal="center"/>
    </xf>
    <xf numFmtId="164" fontId="37" fillId="0" borderId="21" xfId="0" applyNumberFormat="1" applyFont="1" applyBorder="1" applyAlignment="1">
      <alignment horizontal="center"/>
    </xf>
    <xf numFmtId="164" fontId="38" fillId="0" borderId="22" xfId="0" applyNumberFormat="1" applyFont="1" applyBorder="1" applyAlignment="1">
      <alignment horizontal="center"/>
    </xf>
    <xf numFmtId="3" fontId="40" fillId="0" borderId="24" xfId="0" applyNumberFormat="1" applyFont="1" applyBorder="1" applyAlignment="1">
      <alignment horizontal="center"/>
    </xf>
    <xf numFmtId="164" fontId="38" fillId="0" borderId="41" xfId="0" applyNumberFormat="1" applyFont="1" applyBorder="1" applyAlignment="1">
      <alignment horizontal="center"/>
    </xf>
    <xf numFmtId="3" fontId="40" fillId="0" borderId="38" xfId="0" applyNumberFormat="1" applyFont="1" applyBorder="1" applyAlignment="1">
      <alignment horizontal="center"/>
    </xf>
    <xf numFmtId="164" fontId="37" fillId="0" borderId="46" xfId="0" applyNumberFormat="1" applyFont="1" applyBorder="1" applyAlignment="1">
      <alignment horizontal="center"/>
    </xf>
    <xf numFmtId="0" fontId="37" fillId="0" borderId="34" xfId="0" applyFont="1" applyBorder="1"/>
    <xf numFmtId="0" fontId="37" fillId="0" borderId="26" xfId="0" applyFont="1" applyBorder="1" applyAlignment="1">
      <alignment horizontal="center"/>
    </xf>
    <xf numFmtId="164" fontId="37" fillId="0" borderId="16" xfId="0" applyNumberFormat="1" applyFont="1" applyBorder="1" applyAlignment="1">
      <alignment horizontal="center"/>
    </xf>
    <xf numFmtId="164" fontId="37" fillId="0" borderId="17" xfId="0" applyNumberFormat="1" applyFont="1" applyBorder="1" applyAlignment="1">
      <alignment horizontal="center"/>
    </xf>
    <xf numFmtId="164" fontId="38" fillId="0" borderId="18" xfId="0" applyNumberFormat="1" applyFont="1" applyBorder="1" applyAlignment="1">
      <alignment horizontal="center"/>
    </xf>
    <xf numFmtId="3" fontId="40" fillId="0" borderId="26" xfId="0" applyNumberFormat="1" applyFont="1" applyBorder="1" applyAlignment="1">
      <alignment horizontal="center"/>
    </xf>
    <xf numFmtId="164" fontId="38" fillId="0" borderId="43" xfId="0" applyNumberFormat="1" applyFont="1" applyBorder="1" applyAlignment="1">
      <alignment horizontal="center"/>
    </xf>
    <xf numFmtId="3" fontId="40" fillId="0" borderId="25" xfId="0" applyNumberFormat="1" applyFont="1" applyBorder="1" applyAlignment="1">
      <alignment horizontal="center"/>
    </xf>
    <xf numFmtId="164" fontId="37" fillId="0" borderId="49" xfId="0" applyNumberFormat="1" applyFont="1" applyBorder="1" applyAlignment="1">
      <alignment horizontal="center"/>
    </xf>
    <xf numFmtId="0" fontId="41" fillId="0" borderId="34" xfId="0" applyFont="1" applyBorder="1"/>
    <xf numFmtId="0" fontId="41" fillId="0" borderId="26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1" fillId="0" borderId="49" xfId="0" applyFont="1" applyBorder="1" applyAlignment="1">
      <alignment horizontal="center"/>
    </xf>
    <xf numFmtId="3" fontId="15" fillId="11" borderId="27" xfId="0" applyNumberFormat="1" applyFont="1" applyFill="1" applyBorder="1" applyAlignment="1">
      <alignment horizontal="center" vertical="center"/>
    </xf>
    <xf numFmtId="3" fontId="15" fillId="11" borderId="28" xfId="0" applyNumberFormat="1" applyFont="1" applyFill="1" applyBorder="1" applyAlignment="1">
      <alignment horizontal="center" vertical="center"/>
    </xf>
    <xf numFmtId="168" fontId="43" fillId="13" borderId="36" xfId="0" applyNumberFormat="1" applyFont="1" applyFill="1" applyBorder="1" applyAlignment="1">
      <alignment horizontal="center"/>
    </xf>
    <xf numFmtId="168" fontId="43" fillId="13" borderId="60" xfId="0" applyNumberFormat="1" applyFont="1" applyFill="1" applyBorder="1" applyAlignment="1">
      <alignment horizontal="center"/>
    </xf>
    <xf numFmtId="166" fontId="43" fillId="13" borderId="58" xfId="0" applyNumberFormat="1" applyFont="1" applyFill="1" applyBorder="1"/>
    <xf numFmtId="0" fontId="44" fillId="0" borderId="6" xfId="0" applyFont="1" applyBorder="1" applyAlignment="1">
      <alignment horizontal="center"/>
    </xf>
    <xf numFmtId="169" fontId="45" fillId="12" borderId="1" xfId="0" applyNumberFormat="1" applyFont="1" applyFill="1" applyBorder="1"/>
    <xf numFmtId="169" fontId="8" fillId="12" borderId="1" xfId="0" applyNumberFormat="1" applyFont="1" applyFill="1" applyBorder="1"/>
    <xf numFmtId="169" fontId="45" fillId="13" borderId="1" xfId="0" applyNumberFormat="1" applyFont="1" applyFill="1" applyBorder="1"/>
    <xf numFmtId="169" fontId="8" fillId="13" borderId="1" xfId="0" applyNumberFormat="1" applyFont="1" applyFill="1" applyBorder="1"/>
    <xf numFmtId="169" fontId="8" fillId="12" borderId="42" xfId="0" applyNumberFormat="1" applyFont="1" applyFill="1" applyBorder="1"/>
    <xf numFmtId="169" fontId="8" fillId="13" borderId="42" xfId="0" applyNumberFormat="1" applyFont="1" applyFill="1" applyBorder="1"/>
    <xf numFmtId="0" fontId="16" fillId="0" borderId="35" xfId="0" applyFont="1" applyBorder="1" applyAlignment="1">
      <alignment wrapText="1"/>
    </xf>
    <xf numFmtId="0" fontId="0" fillId="15" borderId="3" xfId="0" applyFill="1" applyBorder="1" applyAlignment="1">
      <alignment horizontal="center" vertical="center" wrapText="1"/>
    </xf>
    <xf numFmtId="168" fontId="48" fillId="0" borderId="0" xfId="0" applyNumberFormat="1" applyFont="1" applyAlignment="1">
      <alignment horizontal="center" vertical="center"/>
    </xf>
    <xf numFmtId="0" fontId="45" fillId="13" borderId="2" xfId="0" applyFont="1" applyFill="1" applyBorder="1" applyAlignment="1">
      <alignment horizontal="center" vertical="center"/>
    </xf>
    <xf numFmtId="3" fontId="45" fillId="13" borderId="26" xfId="0" applyNumberFormat="1" applyFont="1" applyFill="1" applyBorder="1" applyAlignment="1">
      <alignment horizontal="center"/>
    </xf>
    <xf numFmtId="3" fontId="45" fillId="13" borderId="25" xfId="0" applyNumberFormat="1" applyFont="1" applyFill="1" applyBorder="1" applyAlignment="1">
      <alignment horizontal="center"/>
    </xf>
    <xf numFmtId="0" fontId="45" fillId="13" borderId="14" xfId="0" applyFont="1" applyFill="1" applyBorder="1" applyAlignment="1">
      <alignment horizontal="center"/>
    </xf>
    <xf numFmtId="3" fontId="45" fillId="13" borderId="14" xfId="0" applyNumberFormat="1" applyFont="1" applyFill="1" applyBorder="1" applyAlignment="1">
      <alignment horizontal="center"/>
    </xf>
    <xf numFmtId="0" fontId="45" fillId="12" borderId="2" xfId="0" applyFont="1" applyFill="1" applyBorder="1" applyAlignment="1">
      <alignment horizontal="center"/>
    </xf>
    <xf numFmtId="0" fontId="45" fillId="12" borderId="25" xfId="0" applyFont="1" applyFill="1" applyBorder="1" applyAlignment="1">
      <alignment horizontal="center"/>
    </xf>
    <xf numFmtId="3" fontId="45" fillId="12" borderId="25" xfId="0" applyNumberFormat="1" applyFont="1" applyFill="1" applyBorder="1" applyAlignment="1">
      <alignment horizontal="center"/>
    </xf>
    <xf numFmtId="3" fontId="45" fillId="12" borderId="26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49" fillId="9" borderId="41" xfId="0" applyFont="1" applyFill="1" applyBorder="1" applyAlignment="1">
      <alignment horizontal="center"/>
    </xf>
    <xf numFmtId="0" fontId="49" fillId="9" borderId="18" xfId="0" applyFont="1" applyFill="1" applyBorder="1" applyAlignment="1">
      <alignment horizontal="center"/>
    </xf>
    <xf numFmtId="0" fontId="49" fillId="11" borderId="29" xfId="0" applyFont="1" applyFill="1" applyBorder="1" applyAlignment="1">
      <alignment horizontal="center" vertical="center"/>
    </xf>
    <xf numFmtId="0" fontId="49" fillId="11" borderId="44" xfId="0" applyFont="1" applyFill="1" applyBorder="1" applyAlignment="1">
      <alignment horizontal="center" vertical="center"/>
    </xf>
    <xf numFmtId="0" fontId="7" fillId="13" borderId="0" xfId="0" applyFont="1" applyFill="1"/>
    <xf numFmtId="0" fontId="7" fillId="12" borderId="0" xfId="0" applyFont="1" applyFill="1"/>
    <xf numFmtId="168" fontId="50" fillId="0" borderId="50" xfId="0" applyNumberFormat="1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168" fontId="16" fillId="0" borderId="59" xfId="0" applyNumberFormat="1" applyFont="1" applyBorder="1" applyAlignment="1">
      <alignment vertical="center"/>
    </xf>
    <xf numFmtId="168" fontId="2" fillId="0" borderId="59" xfId="0" applyNumberFormat="1" applyFont="1" applyBorder="1" applyAlignment="1">
      <alignment vertical="center"/>
    </xf>
    <xf numFmtId="0" fontId="55" fillId="0" borderId="58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165" fontId="8" fillId="0" borderId="58" xfId="0" applyNumberFormat="1" applyFont="1" applyBorder="1" applyAlignment="1">
      <alignment horizontal="center" vertical="center" wrapText="1"/>
    </xf>
    <xf numFmtId="0" fontId="35" fillId="12" borderId="10" xfId="0" applyFont="1" applyFill="1" applyBorder="1" applyAlignment="1">
      <alignment horizontal="center"/>
    </xf>
    <xf numFmtId="0" fontId="35" fillId="13" borderId="10" xfId="0" applyFont="1" applyFill="1" applyBorder="1" applyAlignment="1">
      <alignment horizontal="center"/>
    </xf>
    <xf numFmtId="0" fontId="2" fillId="8" borderId="55" xfId="0" applyFont="1" applyFill="1" applyBorder="1" applyAlignment="1">
      <alignment vertical="center"/>
    </xf>
    <xf numFmtId="168" fontId="0" fillId="8" borderId="68" xfId="0" applyNumberFormat="1" applyFill="1" applyBorder="1"/>
    <xf numFmtId="170" fontId="2" fillId="0" borderId="5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165" fontId="2" fillId="0" borderId="0" xfId="0" applyNumberFormat="1" applyFont="1"/>
    <xf numFmtId="168" fontId="2" fillId="0" borderId="0" xfId="0" applyNumberFormat="1" applyFont="1"/>
    <xf numFmtId="165" fontId="8" fillId="12" borderId="0" xfId="0" applyNumberFormat="1" applyFont="1" applyFill="1"/>
    <xf numFmtId="165" fontId="7" fillId="13" borderId="0" xfId="0" applyNumberFormat="1" applyFont="1" applyFill="1"/>
    <xf numFmtId="0" fontId="2" fillId="0" borderId="13" xfId="0" applyFont="1" applyBorder="1" applyAlignment="1">
      <alignment horizontal="center" vertical="center" wrapText="1"/>
    </xf>
    <xf numFmtId="165" fontId="57" fillId="0" borderId="58" xfId="0" applyNumberFormat="1" applyFont="1" applyBorder="1" applyAlignment="1">
      <alignment horizontal="center" vertical="center" wrapText="1"/>
    </xf>
    <xf numFmtId="165" fontId="58" fillId="0" borderId="66" xfId="0" applyNumberFormat="1" applyFont="1" applyBorder="1" applyAlignment="1">
      <alignment horizontal="center" vertical="center" wrapText="1"/>
    </xf>
    <xf numFmtId="165" fontId="43" fillId="0" borderId="58" xfId="0" applyNumberFormat="1" applyFont="1" applyBorder="1" applyAlignment="1">
      <alignment horizontal="center" vertical="center" wrapText="1"/>
    </xf>
    <xf numFmtId="165" fontId="59" fillId="0" borderId="58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vertical="center" wrapText="1"/>
    </xf>
    <xf numFmtId="165" fontId="0" fillId="0" borderId="19" xfId="0" applyNumberFormat="1" applyBorder="1" applyAlignment="1">
      <alignment vertical="center"/>
    </xf>
    <xf numFmtId="168" fontId="2" fillId="0" borderId="60" xfId="0" applyNumberFormat="1" applyFont="1" applyBorder="1" applyAlignment="1">
      <alignment vertical="center"/>
    </xf>
    <xf numFmtId="165" fontId="60" fillId="0" borderId="58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2" fillId="8" borderId="57" xfId="0" applyFont="1" applyFill="1" applyBorder="1" applyAlignment="1">
      <alignment horizontal="center" vertical="center"/>
    </xf>
    <xf numFmtId="165" fontId="63" fillId="0" borderId="0" xfId="0" applyNumberFormat="1" applyFont="1" applyAlignment="1">
      <alignment horizontal="center" vertical="center"/>
    </xf>
    <xf numFmtId="0" fontId="61" fillId="10" borderId="65" xfId="0" applyFont="1" applyFill="1" applyBorder="1" applyAlignment="1">
      <alignment horizontal="center" vertical="center" wrapText="1"/>
    </xf>
    <xf numFmtId="0" fontId="61" fillId="10" borderId="19" xfId="0" applyFont="1" applyFill="1" applyBorder="1" applyAlignment="1">
      <alignment horizontal="center" vertical="center" wrapText="1"/>
    </xf>
    <xf numFmtId="0" fontId="61" fillId="10" borderId="66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66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67" xfId="0" applyFont="1" applyBorder="1" applyAlignment="1">
      <alignment horizontal="center" vertical="top" wrapText="1"/>
    </xf>
    <xf numFmtId="168" fontId="32" fillId="8" borderId="30" xfId="0" applyNumberFormat="1" applyFont="1" applyFill="1" applyBorder="1" applyAlignment="1">
      <alignment horizontal="center" vertical="center"/>
    </xf>
    <xf numFmtId="3" fontId="32" fillId="8" borderId="50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0" fillId="0" borderId="50" xfId="0" applyBorder="1" applyAlignment="1">
      <alignment horizontal="left" vertical="center"/>
    </xf>
    <xf numFmtId="168" fontId="46" fillId="9" borderId="58" xfId="0" applyNumberFormat="1" applyFont="1" applyFill="1" applyBorder="1" applyAlignment="1">
      <alignment horizontal="center" vertical="center"/>
    </xf>
    <xf numFmtId="168" fontId="46" fillId="9" borderId="59" xfId="0" applyNumberFormat="1" applyFont="1" applyFill="1" applyBorder="1" applyAlignment="1">
      <alignment horizontal="center" vertical="center"/>
    </xf>
    <xf numFmtId="168" fontId="8" fillId="0" borderId="59" xfId="0" applyNumberFormat="1" applyFont="1" applyBorder="1" applyAlignment="1">
      <alignment horizontal="left" vertical="center"/>
    </xf>
    <xf numFmtId="168" fontId="8" fillId="0" borderId="60" xfId="0" applyNumberFormat="1" applyFont="1" applyBorder="1" applyAlignment="1">
      <alignment horizontal="left" vertical="center"/>
    </xf>
    <xf numFmtId="168" fontId="8" fillId="0" borderId="59" xfId="0" applyNumberFormat="1" applyFont="1" applyBorder="1" applyAlignment="1">
      <alignment horizontal="left" vertical="center" wrapText="1"/>
    </xf>
    <xf numFmtId="168" fontId="8" fillId="0" borderId="60" xfId="0" applyNumberFormat="1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3" fontId="27" fillId="14" borderId="50" xfId="0" applyNumberFormat="1" applyFont="1" applyFill="1" applyBorder="1" applyAlignment="1">
      <alignment horizontal="center" vertical="center"/>
    </xf>
    <xf numFmtId="168" fontId="2" fillId="0" borderId="59" xfId="0" applyNumberFormat="1" applyFont="1" applyBorder="1" applyAlignment="1">
      <alignment horizontal="left" vertical="center"/>
    </xf>
    <xf numFmtId="168" fontId="2" fillId="0" borderId="60" xfId="0" applyNumberFormat="1" applyFont="1" applyBorder="1" applyAlignment="1">
      <alignment horizontal="left" vertical="center"/>
    </xf>
    <xf numFmtId="168" fontId="46" fillId="8" borderId="58" xfId="0" applyNumberFormat="1" applyFont="1" applyFill="1" applyBorder="1" applyAlignment="1">
      <alignment horizontal="center" vertical="center"/>
    </xf>
    <xf numFmtId="168" fontId="46" fillId="8" borderId="59" xfId="0" applyNumberFormat="1" applyFont="1" applyFill="1" applyBorder="1" applyAlignment="1">
      <alignment horizontal="center" vertical="center"/>
    </xf>
    <xf numFmtId="165" fontId="24" fillId="14" borderId="58" xfId="0" applyNumberFormat="1" applyFont="1" applyFill="1" applyBorder="1" applyAlignment="1">
      <alignment horizontal="center" vertical="center"/>
    </xf>
    <xf numFmtId="165" fontId="24" fillId="14" borderId="59" xfId="0" applyNumberFormat="1" applyFont="1" applyFill="1" applyBorder="1" applyAlignment="1">
      <alignment horizontal="center" vertical="center"/>
    </xf>
    <xf numFmtId="168" fontId="46" fillId="9" borderId="50" xfId="0" applyNumberFormat="1" applyFont="1" applyFill="1" applyBorder="1" applyAlignment="1">
      <alignment horizontal="center" vertical="center"/>
    </xf>
    <xf numFmtId="168" fontId="47" fillId="9" borderId="5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9" borderId="58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6" fillId="12" borderId="61" xfId="0" applyFont="1" applyFill="1" applyBorder="1" applyAlignment="1">
      <alignment horizontal="left" vertical="center"/>
    </xf>
    <xf numFmtId="0" fontId="26" fillId="12" borderId="35" xfId="0" applyFont="1" applyFill="1" applyBorder="1" applyAlignment="1">
      <alignment horizontal="left" vertical="center"/>
    </xf>
    <xf numFmtId="0" fontId="16" fillId="4" borderId="61" xfId="0" applyFont="1" applyFill="1" applyBorder="1" applyAlignment="1">
      <alignment horizontal="left" vertical="center"/>
    </xf>
    <xf numFmtId="0" fontId="16" fillId="4" borderId="35" xfId="0" applyFont="1" applyFill="1" applyBorder="1" applyAlignment="1">
      <alignment horizontal="left" vertical="center"/>
    </xf>
    <xf numFmtId="0" fontId="0" fillId="15" borderId="39" xfId="0" applyFill="1" applyBorder="1" applyAlignment="1">
      <alignment horizontal="center" vertical="center"/>
    </xf>
    <xf numFmtId="0" fontId="0" fillId="15" borderId="63" xfId="0" applyFill="1" applyBorder="1" applyAlignment="1">
      <alignment horizontal="center" vertical="center"/>
    </xf>
    <xf numFmtId="44" fontId="1" fillId="3" borderId="9" xfId="0" applyNumberFormat="1" applyFont="1" applyFill="1" applyBorder="1" applyAlignment="1">
      <alignment horizontal="center" vertical="center"/>
    </xf>
    <xf numFmtId="44" fontId="1" fillId="3" borderId="24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0" fillId="15" borderId="4" xfId="0" applyFill="1" applyBorder="1" applyAlignment="1">
      <alignment vertical="center"/>
    </xf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0" fontId="7" fillId="13" borderId="42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0" fontId="26" fillId="14" borderId="61" xfId="0" applyFont="1" applyFill="1" applyBorder="1" applyAlignment="1">
      <alignment horizontal="center" vertical="center"/>
    </xf>
    <xf numFmtId="0" fontId="26" fillId="14" borderId="59" xfId="0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1" fillId="14" borderId="63" xfId="0" applyFont="1" applyFill="1" applyBorder="1" applyAlignment="1">
      <alignment horizontal="center" vertical="center"/>
    </xf>
    <xf numFmtId="0" fontId="1" fillId="14" borderId="64" xfId="0" applyFont="1" applyFill="1" applyBorder="1" applyAlignment="1">
      <alignment horizontal="center" vertical="center"/>
    </xf>
    <xf numFmtId="165" fontId="27" fillId="14" borderId="30" xfId="0" applyNumberFormat="1" applyFont="1" applyFill="1" applyBorder="1" applyAlignment="1">
      <alignment horizontal="center" vertical="center"/>
    </xf>
    <xf numFmtId="1" fontId="27" fillId="14" borderId="50" xfId="0" applyNumberFormat="1" applyFont="1" applyFill="1" applyBorder="1" applyAlignment="1">
      <alignment horizontal="center" vertical="center"/>
    </xf>
    <xf numFmtId="1" fontId="27" fillId="14" borderId="67" xfId="0" applyNumberFormat="1" applyFont="1" applyFill="1" applyBorder="1" applyAlignment="1">
      <alignment horizontal="center" vertical="center"/>
    </xf>
    <xf numFmtId="168" fontId="34" fillId="8" borderId="30" xfId="0" applyNumberFormat="1" applyFont="1" applyFill="1" applyBorder="1" applyAlignment="1">
      <alignment horizontal="center" vertical="center"/>
    </xf>
    <xf numFmtId="168" fontId="34" fillId="8" borderId="48" xfId="0" applyNumberFormat="1" applyFont="1" applyFill="1" applyBorder="1" applyAlignment="1">
      <alignment horizontal="center" vertical="center"/>
    </xf>
    <xf numFmtId="165" fontId="32" fillId="0" borderId="65" xfId="0" applyNumberFormat="1" applyFont="1" applyBorder="1" applyAlignment="1">
      <alignment horizontal="center" vertical="center"/>
    </xf>
    <xf numFmtId="165" fontId="32" fillId="0" borderId="57" xfId="0" applyNumberFormat="1" applyFont="1" applyBorder="1" applyAlignment="1">
      <alignment horizontal="center" vertical="center"/>
    </xf>
    <xf numFmtId="165" fontId="32" fillId="0" borderId="33" xfId="0" applyNumberFormat="1" applyFont="1" applyBorder="1" applyAlignment="1">
      <alignment horizontal="center" vertical="center"/>
    </xf>
    <xf numFmtId="168" fontId="56" fillId="0" borderId="59" xfId="0" applyNumberFormat="1" applyFont="1" applyBorder="1" applyAlignment="1">
      <alignment horizontal="center" vertical="center"/>
    </xf>
    <xf numFmtId="165" fontId="27" fillId="14" borderId="14" xfId="0" applyNumberFormat="1" applyFont="1" applyFill="1" applyBorder="1" applyAlignment="1">
      <alignment horizontal="center" vertical="center"/>
    </xf>
    <xf numFmtId="165" fontId="24" fillId="10" borderId="5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8" fontId="48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7" fillId="12" borderId="30" xfId="0" applyFont="1" applyFill="1" applyBorder="1" applyAlignment="1"/>
    <xf numFmtId="0" fontId="7" fillId="13" borderId="30" xfId="0" applyFont="1" applyFill="1" applyBorder="1" applyAlignment="1"/>
    <xf numFmtId="0" fontId="37" fillId="0" borderId="62" xfId="0" applyFont="1" applyBorder="1" applyAlignment="1"/>
    <xf numFmtId="169" fontId="26" fillId="14" borderId="53" xfId="0" applyNumberFormat="1" applyFont="1" applyFill="1" applyBorder="1" applyAlignment="1">
      <alignment horizontal="right" vertical="center"/>
    </xf>
    <xf numFmtId="164" fontId="26" fillId="14" borderId="59" xfId="0" applyNumberFormat="1" applyFont="1" applyFill="1" applyBorder="1" applyAlignment="1">
      <alignment vertical="center"/>
    </xf>
    <xf numFmtId="167" fontId="26" fillId="14" borderId="59" xfId="0" applyNumberFormat="1" applyFont="1" applyFill="1" applyBorder="1" applyAlignment="1">
      <alignment vertical="center"/>
    </xf>
    <xf numFmtId="167" fontId="37" fillId="0" borderId="62" xfId="0" applyNumberFormat="1" applyFont="1" applyBorder="1" applyAlignment="1"/>
    <xf numFmtId="167" fontId="7" fillId="12" borderId="30" xfId="0" applyNumberFormat="1" applyFont="1" applyFill="1" applyBorder="1" applyAlignment="1"/>
    <xf numFmtId="167" fontId="7" fillId="13" borderId="30" xfId="0" applyNumberFormat="1" applyFont="1" applyFill="1" applyBorder="1" applyAlignment="1"/>
    <xf numFmtId="167" fontId="22" fillId="12" borderId="30" xfId="0" applyNumberFormat="1" applyFont="1" applyFill="1" applyBorder="1" applyAlignment="1"/>
    <xf numFmtId="167" fontId="22" fillId="13" borderId="30" xfId="0" applyNumberFormat="1" applyFont="1" applyFill="1" applyBorder="1" applyAlignment="1"/>
    <xf numFmtId="169" fontId="26" fillId="14" borderId="52" xfId="0" applyNumberFormat="1" applyFont="1" applyFill="1" applyBorder="1" applyAlignment="1">
      <alignment horizontal="right" vertical="center"/>
    </xf>
    <xf numFmtId="164" fontId="36" fillId="15" borderId="3" xfId="0" applyNumberFormat="1" applyFont="1" applyFill="1" applyBorder="1" applyAlignment="1">
      <alignment horizontal="center" vertical="center"/>
    </xf>
    <xf numFmtId="0" fontId="0" fillId="15" borderId="5" xfId="0" applyFill="1" applyBorder="1" applyAlignment="1">
      <alignment vertical="center"/>
    </xf>
    <xf numFmtId="0" fontId="7" fillId="12" borderId="13" xfId="0" applyFont="1" applyFill="1" applyBorder="1" applyAlignment="1"/>
    <xf numFmtId="169" fontId="45" fillId="12" borderId="11" xfId="0" applyNumberFormat="1" applyFont="1" applyFill="1" applyBorder="1"/>
    <xf numFmtId="0" fontId="7" fillId="13" borderId="13" xfId="0" applyFont="1" applyFill="1" applyBorder="1" applyAlignment="1"/>
    <xf numFmtId="169" fontId="45" fillId="13" borderId="11" xfId="0" applyNumberFormat="1" applyFont="1" applyFill="1" applyBorder="1"/>
    <xf numFmtId="0" fontId="37" fillId="0" borderId="69" xfId="0" applyFont="1" applyBorder="1" applyAlignment="1"/>
    <xf numFmtId="169" fontId="38" fillId="0" borderId="8" xfId="0" applyNumberFormat="1" applyFont="1" applyBorder="1"/>
    <xf numFmtId="164" fontId="26" fillId="14" borderId="58" xfId="0" applyNumberFormat="1" applyFont="1" applyFill="1" applyBorder="1" applyAlignment="1">
      <alignment vertical="center"/>
    </xf>
    <xf numFmtId="169" fontId="26" fillId="14" borderId="70" xfId="0" applyNumberFormat="1" applyFont="1" applyFill="1" applyBorder="1" applyAlignment="1">
      <alignment horizontal="right" vertical="center"/>
    </xf>
    <xf numFmtId="0" fontId="0" fillId="15" borderId="3" xfId="0" applyFill="1" applyBorder="1" applyAlignment="1">
      <alignment vertical="center"/>
    </xf>
    <xf numFmtId="167" fontId="7" fillId="12" borderId="13" xfId="0" applyNumberFormat="1" applyFont="1" applyFill="1" applyBorder="1" applyAlignment="1"/>
    <xf numFmtId="169" fontId="8" fillId="12" borderId="11" xfId="0" applyNumberFormat="1" applyFont="1" applyFill="1" applyBorder="1"/>
    <xf numFmtId="167" fontId="7" fillId="13" borderId="13" xfId="0" applyNumberFormat="1" applyFont="1" applyFill="1" applyBorder="1" applyAlignment="1"/>
    <xf numFmtId="169" fontId="8" fillId="13" borderId="11" xfId="0" applyNumberFormat="1" applyFont="1" applyFill="1" applyBorder="1"/>
    <xf numFmtId="167" fontId="37" fillId="0" borderId="69" xfId="0" applyNumberFormat="1" applyFont="1" applyBorder="1" applyAlignment="1"/>
    <xf numFmtId="167" fontId="26" fillId="14" borderId="58" xfId="0" applyNumberFormat="1" applyFont="1" applyFill="1" applyBorder="1" applyAlignment="1">
      <alignment vertical="center"/>
    </xf>
    <xf numFmtId="0" fontId="0" fillId="15" borderId="64" xfId="0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37" fillId="0" borderId="71" xfId="0" applyFont="1" applyBorder="1" applyAlignment="1">
      <alignment horizontal="center"/>
    </xf>
    <xf numFmtId="0" fontId="26" fillId="14" borderId="60" xfId="0" applyFont="1" applyFill="1" applyBorder="1" applyAlignment="1">
      <alignment horizontal="center" vertical="center"/>
    </xf>
    <xf numFmtId="167" fontId="22" fillId="12" borderId="13" xfId="0" applyNumberFormat="1" applyFont="1" applyFill="1" applyBorder="1" applyAlignment="1"/>
    <xf numFmtId="167" fontId="22" fillId="13" borderId="13" xfId="0" applyNumberFormat="1" applyFont="1" applyFill="1" applyBorder="1" applyAlignment="1"/>
    <xf numFmtId="169" fontId="38" fillId="0" borderId="8" xfId="0" applyNumberFormat="1" applyFont="1" applyBorder="1" applyAlignment="1">
      <alignment horizontal="right"/>
    </xf>
    <xf numFmtId="0" fontId="0" fillId="15" borderId="2" xfId="0" applyFill="1" applyBorder="1" applyAlignment="1">
      <alignment horizontal="center" vertical="center"/>
    </xf>
    <xf numFmtId="168" fontId="8" fillId="12" borderId="25" xfId="0" applyNumberFormat="1" applyFont="1" applyFill="1" applyBorder="1"/>
    <xf numFmtId="168" fontId="8" fillId="13" borderId="25" xfId="0" applyNumberFormat="1" applyFont="1" applyFill="1" applyBorder="1"/>
    <xf numFmtId="168" fontId="39" fillId="0" borderId="25" xfId="0" applyNumberFormat="1" applyFont="1" applyBorder="1"/>
    <xf numFmtId="168" fontId="26" fillId="14" borderId="72" xfId="0" applyNumberFormat="1" applyFont="1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167" fontId="7" fillId="12" borderId="25" xfId="0" applyNumberFormat="1" applyFont="1" applyFill="1" applyBorder="1"/>
    <xf numFmtId="167" fontId="7" fillId="13" borderId="25" xfId="0" applyNumberFormat="1" applyFont="1" applyFill="1" applyBorder="1"/>
    <xf numFmtId="167" fontId="37" fillId="0" borderId="25" xfId="0" applyNumberFormat="1" applyFont="1" applyBorder="1"/>
    <xf numFmtId="167" fontId="26" fillId="14" borderId="72" xfId="0" applyNumberFormat="1" applyFont="1" applyFill="1" applyBorder="1" applyAlignment="1">
      <alignment horizontal="center" vertical="center"/>
    </xf>
    <xf numFmtId="164" fontId="16" fillId="0" borderId="32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AFA96"/>
      <color rgb="FFFF99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A33B-081C-43D1-874F-6FC1C64721E4}">
  <sheetPr>
    <pageSetUpPr fitToPage="1"/>
  </sheetPr>
  <dimension ref="A1:AF345"/>
  <sheetViews>
    <sheetView tabSelected="1" zoomScale="90" zoomScaleNormal="90" workbookViewId="0">
      <pane xSplit="4" ySplit="7" topLeftCell="I322" activePane="bottomRight" state="frozen"/>
      <selection pane="topRight"/>
      <selection pane="bottomLeft"/>
      <selection pane="bottomRight" activeCell="AE311" sqref="AE311"/>
    </sheetView>
  </sheetViews>
  <sheetFormatPr defaultRowHeight="15" x14ac:dyDescent="0.25"/>
  <cols>
    <col min="2" max="2" width="24.42578125" customWidth="1"/>
    <col min="3" max="3" width="18.85546875" customWidth="1"/>
    <col min="4" max="4" width="14.28515625" bestFit="1" customWidth="1"/>
    <col min="5" max="8" width="9.5703125" customWidth="1"/>
    <col min="9" max="9" width="17" style="66" customWidth="1"/>
    <col min="10" max="10" width="9.5703125" customWidth="1"/>
    <col min="11" max="11" width="16.7109375" customWidth="1"/>
    <col min="12" max="12" width="9.5703125" customWidth="1"/>
    <col min="13" max="13" width="16.28515625" customWidth="1"/>
    <col min="14" max="14" width="18.140625" style="1" bestFit="1" customWidth="1"/>
    <col min="15" max="15" width="13.7109375" customWidth="1"/>
    <col min="16" max="16" width="9.5703125" customWidth="1"/>
    <col min="17" max="17" width="16.42578125" customWidth="1"/>
    <col min="18" max="18" width="9.28515625" customWidth="1"/>
    <col min="19" max="19" width="19" style="1" customWidth="1"/>
    <col min="20" max="20" width="17.28515625" customWidth="1"/>
    <col min="21" max="21" width="15.85546875" customWidth="1"/>
    <col min="22" max="23" width="9.5703125" customWidth="1"/>
    <col min="24" max="24" width="12.5703125" style="1" customWidth="1"/>
    <col min="25" max="28" width="9.5703125" customWidth="1"/>
    <col min="29" max="29" width="12.7109375" style="1" customWidth="1"/>
    <col min="30" max="30" width="18.42578125" customWidth="1"/>
    <col min="31" max="35" width="13.5703125" customWidth="1"/>
  </cols>
  <sheetData>
    <row r="1" spans="1:31" ht="15" customHeight="1" x14ac:dyDescent="0.25">
      <c r="B1" s="266" t="s">
        <v>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</row>
    <row r="2" spans="1:31" ht="15" customHeight="1" x14ac:dyDescent="0.25"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</row>
    <row r="3" spans="1:31" ht="6.75" customHeight="1" x14ac:dyDescent="0.25"/>
    <row r="4" spans="1:31" ht="23.25" customHeight="1" thickBot="1" x14ac:dyDescent="0.35">
      <c r="B4" s="267" t="s">
        <v>1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</row>
    <row r="5" spans="1:31" ht="15" customHeight="1" thickBot="1" x14ac:dyDescent="0.3">
      <c r="A5" s="193" t="s">
        <v>2</v>
      </c>
      <c r="B5" s="281" t="s">
        <v>3</v>
      </c>
      <c r="C5" s="283" t="s">
        <v>4</v>
      </c>
      <c r="D5" s="285" t="s">
        <v>5</v>
      </c>
      <c r="E5" s="268" t="s">
        <v>6</v>
      </c>
      <c r="F5" s="269"/>
      <c r="G5" s="269"/>
      <c r="H5" s="270"/>
      <c r="I5" s="271"/>
      <c r="J5" s="268" t="s">
        <v>7</v>
      </c>
      <c r="K5" s="269"/>
      <c r="L5" s="269"/>
      <c r="M5" s="270"/>
      <c r="N5" s="271"/>
      <c r="O5" s="268" t="s">
        <v>8</v>
      </c>
      <c r="P5" s="269"/>
      <c r="Q5" s="269"/>
      <c r="R5" s="270"/>
      <c r="S5" s="271"/>
      <c r="T5" s="268" t="s">
        <v>9</v>
      </c>
      <c r="U5" s="269"/>
      <c r="V5" s="269"/>
      <c r="W5" s="270"/>
      <c r="X5" s="271"/>
      <c r="Y5" s="268" t="s">
        <v>10</v>
      </c>
      <c r="Z5" s="269"/>
      <c r="AA5" s="269"/>
      <c r="AB5" s="270"/>
      <c r="AC5" s="271"/>
    </row>
    <row r="6" spans="1:31" ht="15.75" thickBot="1" x14ac:dyDescent="0.3">
      <c r="A6" s="194"/>
      <c r="B6" s="282"/>
      <c r="C6" s="284"/>
      <c r="D6" s="286"/>
      <c r="E6" s="19" t="s">
        <v>11</v>
      </c>
      <c r="F6" s="20" t="s">
        <v>12</v>
      </c>
      <c r="G6" s="20" t="s">
        <v>13</v>
      </c>
      <c r="H6" s="68" t="s">
        <v>14</v>
      </c>
      <c r="I6" s="189" t="s">
        <v>14</v>
      </c>
      <c r="J6" s="60" t="s">
        <v>11</v>
      </c>
      <c r="K6" s="20" t="s">
        <v>12</v>
      </c>
      <c r="L6" s="20" t="s">
        <v>13</v>
      </c>
      <c r="M6" s="52" t="s">
        <v>14</v>
      </c>
      <c r="N6" s="189" t="s">
        <v>14</v>
      </c>
      <c r="O6" s="60" t="s">
        <v>11</v>
      </c>
      <c r="P6" s="20" t="s">
        <v>12</v>
      </c>
      <c r="Q6" s="20" t="s">
        <v>13</v>
      </c>
      <c r="R6" s="52" t="s">
        <v>14</v>
      </c>
      <c r="S6" s="189" t="s">
        <v>14</v>
      </c>
      <c r="T6" s="60" t="s">
        <v>11</v>
      </c>
      <c r="U6" s="20" t="s">
        <v>12</v>
      </c>
      <c r="V6" s="20" t="s">
        <v>13</v>
      </c>
      <c r="W6" s="52" t="s">
        <v>14</v>
      </c>
      <c r="X6" s="189" t="s">
        <v>14</v>
      </c>
      <c r="Y6" s="60" t="s">
        <v>11</v>
      </c>
      <c r="Z6" s="20" t="s">
        <v>12</v>
      </c>
      <c r="AA6" s="20" t="s">
        <v>13</v>
      </c>
      <c r="AB6" s="52" t="s">
        <v>14</v>
      </c>
      <c r="AC6" s="189" t="s">
        <v>14</v>
      </c>
    </row>
    <row r="7" spans="1:31" ht="15.75" thickBot="1" x14ac:dyDescent="0.3">
      <c r="A7" s="272" t="s">
        <v>15</v>
      </c>
      <c r="B7" s="273"/>
      <c r="C7" s="273"/>
      <c r="D7" s="274"/>
      <c r="E7" s="95">
        <v>7290</v>
      </c>
      <c r="F7" s="96">
        <v>23900</v>
      </c>
      <c r="G7" s="96">
        <v>23900</v>
      </c>
      <c r="H7" s="196" t="s">
        <v>16</v>
      </c>
      <c r="I7" s="190" t="s">
        <v>17</v>
      </c>
      <c r="J7" s="95">
        <v>7290</v>
      </c>
      <c r="K7" s="96">
        <v>27200</v>
      </c>
      <c r="L7" s="96">
        <v>27200</v>
      </c>
      <c r="M7" s="195" t="s">
        <v>16</v>
      </c>
      <c r="N7" s="190" t="s">
        <v>17</v>
      </c>
      <c r="O7" s="95">
        <v>7290</v>
      </c>
      <c r="P7" s="96">
        <v>23100</v>
      </c>
      <c r="Q7" s="96">
        <v>23100</v>
      </c>
      <c r="R7" s="195" t="s">
        <v>16</v>
      </c>
      <c r="S7" s="190" t="s">
        <v>17</v>
      </c>
      <c r="T7" s="95">
        <v>7290</v>
      </c>
      <c r="U7" s="96">
        <v>22300</v>
      </c>
      <c r="V7" s="96">
        <v>22300</v>
      </c>
      <c r="W7" s="195" t="s">
        <v>16</v>
      </c>
      <c r="X7" s="190" t="s">
        <v>17</v>
      </c>
      <c r="Y7" s="95">
        <v>7290</v>
      </c>
      <c r="Z7" s="96">
        <v>21800</v>
      </c>
      <c r="AA7" s="96">
        <v>21800</v>
      </c>
      <c r="AB7" s="195" t="s">
        <v>16</v>
      </c>
      <c r="AC7" s="190" t="s">
        <v>17</v>
      </c>
    </row>
    <row r="8" spans="1:31" x14ac:dyDescent="0.25">
      <c r="A8" s="16" t="s">
        <v>18</v>
      </c>
      <c r="B8" s="51" t="s">
        <v>19</v>
      </c>
      <c r="C8" s="4" t="s">
        <v>20</v>
      </c>
      <c r="D8" s="4">
        <v>32</v>
      </c>
      <c r="E8" s="5"/>
      <c r="F8" s="6"/>
      <c r="G8" s="6">
        <v>0.5</v>
      </c>
      <c r="H8" s="53">
        <f t="shared" ref="H8:H39" si="0">SUM(E8:G8)</f>
        <v>0.5</v>
      </c>
      <c r="I8" s="191">
        <f>E8*$E$7+F8*$F$7+G8*$G$7</f>
        <v>11950</v>
      </c>
      <c r="J8" s="61"/>
      <c r="K8" s="6"/>
      <c r="L8" s="6">
        <v>0.4</v>
      </c>
      <c r="M8" s="53">
        <f t="shared" ref="M8:M39" si="1">SUM(J8:L8)</f>
        <v>0.4</v>
      </c>
      <c r="N8" s="191">
        <f>J8*$J$7+K8*$K$7+L8*$L$7</f>
        <v>10880</v>
      </c>
      <c r="O8" s="61"/>
      <c r="P8" s="6"/>
      <c r="Q8" s="6">
        <v>0.9</v>
      </c>
      <c r="R8" s="53">
        <f t="shared" ref="R8:R39" si="2">SUM(O8:Q8)</f>
        <v>0.9</v>
      </c>
      <c r="S8" s="191">
        <f>O8*$O$7+P8*$P$7+Q8*$Q$7</f>
        <v>20790</v>
      </c>
      <c r="T8" s="61"/>
      <c r="U8" s="6"/>
      <c r="V8" s="6"/>
      <c r="W8" s="53">
        <f t="shared" ref="W8:W39" si="3">SUM(T8:V8)</f>
        <v>0</v>
      </c>
      <c r="X8" s="191">
        <f>T8*$T$7+U8*$U$7+V8*$V$7</f>
        <v>0</v>
      </c>
      <c r="Y8" s="61"/>
      <c r="Z8" s="6"/>
      <c r="AA8" s="6"/>
      <c r="AB8" s="53">
        <f t="shared" ref="AB8:AB39" si="4">SUM(Y8:AA8)</f>
        <v>0</v>
      </c>
      <c r="AC8" s="191">
        <f>Y8*$Y$7+Z8*$Z$7+AA8*$AA$7</f>
        <v>0</v>
      </c>
      <c r="AE8" s="2"/>
    </row>
    <row r="9" spans="1:31" x14ac:dyDescent="0.25">
      <c r="A9" s="16" t="s">
        <v>21</v>
      </c>
      <c r="B9" s="40" t="s">
        <v>22</v>
      </c>
      <c r="C9" s="7" t="s">
        <v>23</v>
      </c>
      <c r="D9" s="7">
        <v>37</v>
      </c>
      <c r="E9" s="8"/>
      <c r="F9" s="9"/>
      <c r="G9" s="9"/>
      <c r="H9" s="54">
        <f t="shared" si="0"/>
        <v>0</v>
      </c>
      <c r="I9" s="191">
        <f t="shared" ref="I9:I72" si="5">E9*$E$7+F9*$F$7+G9*$G$7</f>
        <v>0</v>
      </c>
      <c r="J9" s="62"/>
      <c r="K9" s="9">
        <v>0.8</v>
      </c>
      <c r="L9" s="9"/>
      <c r="M9" s="54">
        <f t="shared" si="1"/>
        <v>0.8</v>
      </c>
      <c r="N9" s="191">
        <f t="shared" ref="N9:N72" si="6">J9*$J$7+K9*$K$7+L9*$L$7</f>
        <v>21760</v>
      </c>
      <c r="O9" s="62"/>
      <c r="P9" s="9">
        <v>0.3</v>
      </c>
      <c r="Q9" s="9"/>
      <c r="R9" s="54">
        <f t="shared" si="2"/>
        <v>0.3</v>
      </c>
      <c r="S9" s="191">
        <f t="shared" ref="S9:S72" si="7">O9*$O$7+P9*$P$7+Q9*$Q$7</f>
        <v>6930</v>
      </c>
      <c r="T9" s="62"/>
      <c r="U9" s="9"/>
      <c r="V9" s="9"/>
      <c r="W9" s="54">
        <f t="shared" si="3"/>
        <v>0</v>
      </c>
      <c r="X9" s="191">
        <f t="shared" ref="X9:X72" si="8">T9*$T$7+U9*$U$7+V9*$V$7</f>
        <v>0</v>
      </c>
      <c r="Y9" s="62"/>
      <c r="Z9" s="9"/>
      <c r="AA9" s="9"/>
      <c r="AB9" s="54">
        <f t="shared" si="4"/>
        <v>0</v>
      </c>
      <c r="AC9" s="191">
        <f t="shared" ref="AC9:AC72" si="9">Y9*$Y$7+Z9*$Z$7+AA9*$AA$7</f>
        <v>0</v>
      </c>
      <c r="AE9" s="2"/>
    </row>
    <row r="10" spans="1:31" x14ac:dyDescent="0.25">
      <c r="A10" s="16" t="s">
        <v>24</v>
      </c>
      <c r="B10" s="40" t="s">
        <v>25</v>
      </c>
      <c r="C10" s="7" t="s">
        <v>26</v>
      </c>
      <c r="D10" s="7">
        <v>38</v>
      </c>
      <c r="E10" s="8"/>
      <c r="F10" s="9"/>
      <c r="G10" s="9"/>
      <c r="H10" s="54">
        <f t="shared" si="0"/>
        <v>0</v>
      </c>
      <c r="I10" s="191">
        <f t="shared" si="5"/>
        <v>0</v>
      </c>
      <c r="J10" s="62"/>
      <c r="K10" s="9"/>
      <c r="L10" s="9"/>
      <c r="M10" s="54">
        <f t="shared" si="1"/>
        <v>0</v>
      </c>
      <c r="N10" s="191">
        <f t="shared" si="6"/>
        <v>0</v>
      </c>
      <c r="O10" s="62"/>
      <c r="P10" s="9"/>
      <c r="Q10" s="9">
        <v>0.6</v>
      </c>
      <c r="R10" s="54">
        <f t="shared" si="2"/>
        <v>0.6</v>
      </c>
      <c r="S10" s="191">
        <f t="shared" si="7"/>
        <v>13860</v>
      </c>
      <c r="T10" s="62"/>
      <c r="U10" s="9"/>
      <c r="V10" s="9"/>
      <c r="W10" s="54">
        <f t="shared" si="3"/>
        <v>0</v>
      </c>
      <c r="X10" s="191">
        <f t="shared" si="8"/>
        <v>0</v>
      </c>
      <c r="Y10" s="62"/>
      <c r="Z10" s="9"/>
      <c r="AA10" s="9"/>
      <c r="AB10" s="54">
        <f t="shared" si="4"/>
        <v>0</v>
      </c>
      <c r="AC10" s="191">
        <f t="shared" si="9"/>
        <v>0</v>
      </c>
      <c r="AE10" s="2"/>
    </row>
    <row r="11" spans="1:31" x14ac:dyDescent="0.25">
      <c r="A11" s="16" t="s">
        <v>27</v>
      </c>
      <c r="B11" s="40" t="s">
        <v>28</v>
      </c>
      <c r="C11" s="7" t="s">
        <v>23</v>
      </c>
      <c r="D11" s="7">
        <v>43</v>
      </c>
      <c r="E11" s="8"/>
      <c r="F11" s="9">
        <v>1.5</v>
      </c>
      <c r="G11" s="9"/>
      <c r="H11" s="54">
        <f t="shared" si="0"/>
        <v>1.5</v>
      </c>
      <c r="I11" s="191">
        <f t="shared" si="5"/>
        <v>35850</v>
      </c>
      <c r="J11" s="62"/>
      <c r="K11" s="9"/>
      <c r="L11" s="9">
        <v>1</v>
      </c>
      <c r="M11" s="54">
        <f t="shared" si="1"/>
        <v>1</v>
      </c>
      <c r="N11" s="191">
        <f t="shared" si="6"/>
        <v>27200</v>
      </c>
      <c r="O11" s="62"/>
      <c r="P11" s="9"/>
      <c r="Q11" s="9">
        <v>0.5</v>
      </c>
      <c r="R11" s="54">
        <f t="shared" si="2"/>
        <v>0.5</v>
      </c>
      <c r="S11" s="191">
        <f t="shared" si="7"/>
        <v>11550</v>
      </c>
      <c r="T11" s="62"/>
      <c r="U11" s="9"/>
      <c r="V11" s="9"/>
      <c r="W11" s="54">
        <f t="shared" si="3"/>
        <v>0</v>
      </c>
      <c r="X11" s="191">
        <f t="shared" si="8"/>
        <v>0</v>
      </c>
      <c r="Y11" s="62"/>
      <c r="Z11" s="9"/>
      <c r="AA11" s="9"/>
      <c r="AB11" s="54">
        <f t="shared" si="4"/>
        <v>0</v>
      </c>
      <c r="AC11" s="191">
        <f t="shared" si="9"/>
        <v>0</v>
      </c>
      <c r="AE11" s="2"/>
    </row>
    <row r="12" spans="1:31" x14ac:dyDescent="0.25">
      <c r="A12" s="16" t="s">
        <v>29</v>
      </c>
      <c r="B12" s="40" t="s">
        <v>30</v>
      </c>
      <c r="C12" s="7" t="s">
        <v>31</v>
      </c>
      <c r="D12" s="7">
        <v>43</v>
      </c>
      <c r="E12" s="8">
        <v>1.2</v>
      </c>
      <c r="F12" s="9">
        <v>1.1000000000000001</v>
      </c>
      <c r="G12" s="9"/>
      <c r="H12" s="54">
        <f t="shared" si="0"/>
        <v>2.2999999999999998</v>
      </c>
      <c r="I12" s="191">
        <f t="shared" si="5"/>
        <v>35038</v>
      </c>
      <c r="J12" s="62"/>
      <c r="K12" s="9">
        <v>1.2</v>
      </c>
      <c r="L12" s="9"/>
      <c r="M12" s="54">
        <f t="shared" si="1"/>
        <v>1.2</v>
      </c>
      <c r="N12" s="191">
        <f t="shared" si="6"/>
        <v>32640</v>
      </c>
      <c r="O12" s="62">
        <v>0.3</v>
      </c>
      <c r="P12" s="9"/>
      <c r="Q12" s="9">
        <v>0.1</v>
      </c>
      <c r="R12" s="54">
        <f t="shared" si="2"/>
        <v>0.4</v>
      </c>
      <c r="S12" s="191">
        <f t="shared" si="7"/>
        <v>4497</v>
      </c>
      <c r="T12" s="62"/>
      <c r="U12" s="9"/>
      <c r="V12" s="9"/>
      <c r="W12" s="54">
        <f t="shared" si="3"/>
        <v>0</v>
      </c>
      <c r="X12" s="191">
        <f t="shared" si="8"/>
        <v>0</v>
      </c>
      <c r="Y12" s="62"/>
      <c r="Z12" s="9"/>
      <c r="AA12" s="9"/>
      <c r="AB12" s="54">
        <f t="shared" si="4"/>
        <v>0</v>
      </c>
      <c r="AC12" s="191">
        <f t="shared" si="9"/>
        <v>0</v>
      </c>
      <c r="AE12" s="2"/>
    </row>
    <row r="13" spans="1:31" x14ac:dyDescent="0.25">
      <c r="A13" s="16" t="s">
        <v>32</v>
      </c>
      <c r="B13" s="40" t="s">
        <v>33</v>
      </c>
      <c r="C13" s="7" t="s">
        <v>31</v>
      </c>
      <c r="D13" s="7">
        <v>43</v>
      </c>
      <c r="E13" s="8"/>
      <c r="F13" s="9"/>
      <c r="G13" s="9"/>
      <c r="H13" s="54">
        <f t="shared" si="0"/>
        <v>0</v>
      </c>
      <c r="I13" s="191">
        <f t="shared" si="5"/>
        <v>0</v>
      </c>
      <c r="J13" s="62"/>
      <c r="K13" s="9"/>
      <c r="L13" s="9"/>
      <c r="M13" s="54">
        <f t="shared" si="1"/>
        <v>0</v>
      </c>
      <c r="N13" s="191">
        <f t="shared" si="6"/>
        <v>0</v>
      </c>
      <c r="O13" s="62"/>
      <c r="P13" s="9"/>
      <c r="Q13" s="9">
        <v>0.4</v>
      </c>
      <c r="R13" s="54">
        <f t="shared" si="2"/>
        <v>0.4</v>
      </c>
      <c r="S13" s="191">
        <f t="shared" si="7"/>
        <v>9240</v>
      </c>
      <c r="T13" s="62"/>
      <c r="U13" s="9"/>
      <c r="V13" s="9"/>
      <c r="W13" s="54">
        <f t="shared" si="3"/>
        <v>0</v>
      </c>
      <c r="X13" s="191">
        <f t="shared" si="8"/>
        <v>0</v>
      </c>
      <c r="Y13" s="62"/>
      <c r="Z13" s="9"/>
      <c r="AA13" s="9"/>
      <c r="AB13" s="54">
        <f t="shared" si="4"/>
        <v>0</v>
      </c>
      <c r="AC13" s="191">
        <f t="shared" si="9"/>
        <v>0</v>
      </c>
      <c r="AE13" s="2"/>
    </row>
    <row r="14" spans="1:31" x14ac:dyDescent="0.25">
      <c r="A14" s="16" t="s">
        <v>34</v>
      </c>
      <c r="B14" s="40" t="s">
        <v>35</v>
      </c>
      <c r="C14" s="7" t="s">
        <v>36</v>
      </c>
      <c r="D14" s="7">
        <v>45</v>
      </c>
      <c r="E14" s="8"/>
      <c r="F14" s="9"/>
      <c r="G14" s="9"/>
      <c r="H14" s="54">
        <f t="shared" si="0"/>
        <v>0</v>
      </c>
      <c r="I14" s="191">
        <f t="shared" si="5"/>
        <v>0</v>
      </c>
      <c r="J14" s="62"/>
      <c r="K14" s="9">
        <v>0.5</v>
      </c>
      <c r="L14" s="9"/>
      <c r="M14" s="54">
        <f t="shared" si="1"/>
        <v>0.5</v>
      </c>
      <c r="N14" s="191">
        <f t="shared" si="6"/>
        <v>13600</v>
      </c>
      <c r="O14" s="62"/>
      <c r="P14" s="9"/>
      <c r="Q14" s="9">
        <v>0.5</v>
      </c>
      <c r="R14" s="54">
        <f t="shared" si="2"/>
        <v>0.5</v>
      </c>
      <c r="S14" s="191">
        <f t="shared" si="7"/>
        <v>11550</v>
      </c>
      <c r="T14" s="62"/>
      <c r="U14" s="9"/>
      <c r="V14" s="9"/>
      <c r="W14" s="54">
        <f t="shared" si="3"/>
        <v>0</v>
      </c>
      <c r="X14" s="191">
        <f t="shared" si="8"/>
        <v>0</v>
      </c>
      <c r="Y14" s="62"/>
      <c r="Z14" s="9"/>
      <c r="AA14" s="9"/>
      <c r="AB14" s="54">
        <f t="shared" si="4"/>
        <v>0</v>
      </c>
      <c r="AC14" s="191">
        <f t="shared" si="9"/>
        <v>0</v>
      </c>
      <c r="AE14" s="2"/>
    </row>
    <row r="15" spans="1:31" x14ac:dyDescent="0.25">
      <c r="A15" s="16" t="s">
        <v>37</v>
      </c>
      <c r="B15" s="41" t="s">
        <v>38</v>
      </c>
      <c r="C15" s="10" t="s">
        <v>36</v>
      </c>
      <c r="D15" s="10">
        <v>46</v>
      </c>
      <c r="E15" s="11"/>
      <c r="F15" s="12"/>
      <c r="G15" s="12"/>
      <c r="H15" s="55">
        <f t="shared" si="0"/>
        <v>0</v>
      </c>
      <c r="I15" s="191">
        <f t="shared" si="5"/>
        <v>0</v>
      </c>
      <c r="J15" s="63"/>
      <c r="K15" s="12">
        <v>2</v>
      </c>
      <c r="L15" s="12"/>
      <c r="M15" s="55">
        <f t="shared" si="1"/>
        <v>2</v>
      </c>
      <c r="N15" s="191">
        <f t="shared" si="6"/>
        <v>54400</v>
      </c>
      <c r="O15" s="63"/>
      <c r="P15" s="12">
        <v>2</v>
      </c>
      <c r="Q15" s="12"/>
      <c r="R15" s="54">
        <f t="shared" si="2"/>
        <v>2</v>
      </c>
      <c r="S15" s="191">
        <f t="shared" si="7"/>
        <v>46200</v>
      </c>
      <c r="T15" s="63"/>
      <c r="U15" s="12"/>
      <c r="V15" s="12"/>
      <c r="W15" s="54">
        <f t="shared" si="3"/>
        <v>0</v>
      </c>
      <c r="X15" s="191">
        <f t="shared" si="8"/>
        <v>0</v>
      </c>
      <c r="Y15" s="63"/>
      <c r="Z15" s="12"/>
      <c r="AA15" s="12"/>
      <c r="AB15" s="54">
        <f t="shared" si="4"/>
        <v>0</v>
      </c>
      <c r="AC15" s="191">
        <f t="shared" si="9"/>
        <v>0</v>
      </c>
      <c r="AE15" s="2"/>
    </row>
    <row r="16" spans="1:31" x14ac:dyDescent="0.25">
      <c r="A16" s="16" t="s">
        <v>39</v>
      </c>
      <c r="B16" s="41" t="s">
        <v>40</v>
      </c>
      <c r="C16" s="10" t="s">
        <v>23</v>
      </c>
      <c r="D16" s="10">
        <v>51</v>
      </c>
      <c r="E16" s="11"/>
      <c r="F16" s="12"/>
      <c r="G16" s="12"/>
      <c r="H16" s="55">
        <f t="shared" si="0"/>
        <v>0</v>
      </c>
      <c r="I16" s="191">
        <f t="shared" si="5"/>
        <v>0</v>
      </c>
      <c r="J16" s="63"/>
      <c r="K16" s="12">
        <v>0.6</v>
      </c>
      <c r="L16" s="12"/>
      <c r="M16" s="55">
        <f t="shared" si="1"/>
        <v>0.6</v>
      </c>
      <c r="N16" s="191">
        <f t="shared" si="6"/>
        <v>16320</v>
      </c>
      <c r="O16" s="63"/>
      <c r="P16" s="12">
        <v>0.7</v>
      </c>
      <c r="Q16" s="12"/>
      <c r="R16" s="55">
        <f t="shared" si="2"/>
        <v>0.7</v>
      </c>
      <c r="S16" s="191">
        <f t="shared" si="7"/>
        <v>16169.999999999998</v>
      </c>
      <c r="T16" s="63"/>
      <c r="U16" s="12"/>
      <c r="V16" s="12"/>
      <c r="W16" s="55">
        <f t="shared" si="3"/>
        <v>0</v>
      </c>
      <c r="X16" s="191">
        <f t="shared" si="8"/>
        <v>0</v>
      </c>
      <c r="Y16" s="63"/>
      <c r="Z16" s="12"/>
      <c r="AA16" s="12"/>
      <c r="AB16" s="55">
        <f t="shared" si="4"/>
        <v>0</v>
      </c>
      <c r="AC16" s="191">
        <f t="shared" si="9"/>
        <v>0</v>
      </c>
      <c r="AE16" s="2"/>
    </row>
    <row r="17" spans="1:31" x14ac:dyDescent="0.25">
      <c r="A17" s="16" t="s">
        <v>41</v>
      </c>
      <c r="B17" s="41" t="s">
        <v>42</v>
      </c>
      <c r="C17" s="10" t="s">
        <v>31</v>
      </c>
      <c r="D17" s="10">
        <v>51</v>
      </c>
      <c r="E17" s="11"/>
      <c r="F17" s="12">
        <v>2.2000000000000002</v>
      </c>
      <c r="G17" s="12"/>
      <c r="H17" s="55">
        <f t="shared" si="0"/>
        <v>2.2000000000000002</v>
      </c>
      <c r="I17" s="191">
        <f t="shared" si="5"/>
        <v>52580.000000000007</v>
      </c>
      <c r="J17" s="63"/>
      <c r="K17" s="12">
        <v>1</v>
      </c>
      <c r="L17" s="12"/>
      <c r="M17" s="55">
        <f t="shared" si="1"/>
        <v>1</v>
      </c>
      <c r="N17" s="191">
        <f t="shared" si="6"/>
        <v>27200</v>
      </c>
      <c r="O17" s="63"/>
      <c r="P17" s="12">
        <v>1</v>
      </c>
      <c r="Q17" s="12"/>
      <c r="R17" s="55">
        <f t="shared" si="2"/>
        <v>1</v>
      </c>
      <c r="S17" s="191">
        <f t="shared" si="7"/>
        <v>23100</v>
      </c>
      <c r="T17" s="63"/>
      <c r="U17" s="12"/>
      <c r="V17" s="12"/>
      <c r="W17" s="55">
        <f t="shared" si="3"/>
        <v>0</v>
      </c>
      <c r="X17" s="191">
        <f t="shared" si="8"/>
        <v>0</v>
      </c>
      <c r="Y17" s="63"/>
      <c r="Z17" s="12"/>
      <c r="AA17" s="12"/>
      <c r="AB17" s="55">
        <f t="shared" si="4"/>
        <v>0</v>
      </c>
      <c r="AC17" s="191">
        <f t="shared" si="9"/>
        <v>0</v>
      </c>
      <c r="AE17" s="2"/>
    </row>
    <row r="18" spans="1:31" x14ac:dyDescent="0.25">
      <c r="A18" s="16" t="s">
        <v>43</v>
      </c>
      <c r="B18" s="41" t="s">
        <v>44</v>
      </c>
      <c r="C18" s="10" t="s">
        <v>45</v>
      </c>
      <c r="D18" s="10">
        <v>52</v>
      </c>
      <c r="E18" s="11"/>
      <c r="F18" s="12">
        <v>4.4000000000000004</v>
      </c>
      <c r="G18" s="12"/>
      <c r="H18" s="55">
        <f t="shared" si="0"/>
        <v>4.4000000000000004</v>
      </c>
      <c r="I18" s="191">
        <f t="shared" si="5"/>
        <v>105160.00000000001</v>
      </c>
      <c r="J18" s="63"/>
      <c r="K18" s="12"/>
      <c r="L18" s="12"/>
      <c r="M18" s="55">
        <f t="shared" si="1"/>
        <v>0</v>
      </c>
      <c r="N18" s="191">
        <f t="shared" si="6"/>
        <v>0</v>
      </c>
      <c r="O18" s="63"/>
      <c r="P18" s="12"/>
      <c r="Q18" s="12">
        <v>1</v>
      </c>
      <c r="R18" s="55">
        <f t="shared" si="2"/>
        <v>1</v>
      </c>
      <c r="S18" s="191">
        <f t="shared" si="7"/>
        <v>23100</v>
      </c>
      <c r="T18" s="63"/>
      <c r="U18" s="12"/>
      <c r="V18" s="12"/>
      <c r="W18" s="55">
        <f t="shared" si="3"/>
        <v>0</v>
      </c>
      <c r="X18" s="191">
        <f t="shared" si="8"/>
        <v>0</v>
      </c>
      <c r="Y18" s="63"/>
      <c r="Z18" s="12"/>
      <c r="AA18" s="12"/>
      <c r="AB18" s="55">
        <f t="shared" si="4"/>
        <v>0</v>
      </c>
      <c r="AC18" s="191">
        <f t="shared" si="9"/>
        <v>0</v>
      </c>
      <c r="AE18" s="2"/>
    </row>
    <row r="19" spans="1:31" x14ac:dyDescent="0.25">
      <c r="A19" s="16" t="s">
        <v>46</v>
      </c>
      <c r="B19" s="41" t="s">
        <v>47</v>
      </c>
      <c r="C19" s="10" t="s">
        <v>26</v>
      </c>
      <c r="D19" s="10">
        <v>53</v>
      </c>
      <c r="E19" s="11"/>
      <c r="F19" s="12"/>
      <c r="G19" s="12"/>
      <c r="H19" s="55">
        <f t="shared" si="0"/>
        <v>0</v>
      </c>
      <c r="I19" s="191">
        <f t="shared" si="5"/>
        <v>0</v>
      </c>
      <c r="J19" s="63"/>
      <c r="K19" s="12">
        <v>1.5</v>
      </c>
      <c r="L19" s="12"/>
      <c r="M19" s="55">
        <f t="shared" si="1"/>
        <v>1.5</v>
      </c>
      <c r="N19" s="191">
        <f t="shared" si="6"/>
        <v>40800</v>
      </c>
      <c r="O19" s="63"/>
      <c r="P19" s="12">
        <v>3</v>
      </c>
      <c r="Q19" s="12"/>
      <c r="R19" s="55">
        <f t="shared" si="2"/>
        <v>3</v>
      </c>
      <c r="S19" s="191">
        <f t="shared" si="7"/>
        <v>69300</v>
      </c>
      <c r="T19" s="63"/>
      <c r="U19" s="12"/>
      <c r="V19" s="12"/>
      <c r="W19" s="55">
        <f t="shared" si="3"/>
        <v>0</v>
      </c>
      <c r="X19" s="191">
        <f t="shared" si="8"/>
        <v>0</v>
      </c>
      <c r="Y19" s="63"/>
      <c r="Z19" s="12"/>
      <c r="AA19" s="12"/>
      <c r="AB19" s="55">
        <f t="shared" si="4"/>
        <v>0</v>
      </c>
      <c r="AC19" s="191">
        <f t="shared" si="9"/>
        <v>0</v>
      </c>
      <c r="AE19" s="2"/>
    </row>
    <row r="20" spans="1:31" x14ac:dyDescent="0.25">
      <c r="A20" s="16" t="s">
        <v>48</v>
      </c>
      <c r="B20" s="41" t="s">
        <v>49</v>
      </c>
      <c r="C20" s="10" t="s">
        <v>26</v>
      </c>
      <c r="D20" s="10">
        <v>54</v>
      </c>
      <c r="E20" s="11"/>
      <c r="F20" s="12"/>
      <c r="G20" s="12"/>
      <c r="H20" s="55">
        <f t="shared" si="0"/>
        <v>0</v>
      </c>
      <c r="I20" s="191">
        <f t="shared" si="5"/>
        <v>0</v>
      </c>
      <c r="J20" s="63">
        <v>0.3</v>
      </c>
      <c r="K20" s="12">
        <v>1.2</v>
      </c>
      <c r="L20" s="12"/>
      <c r="M20" s="55">
        <f t="shared" si="1"/>
        <v>1.5</v>
      </c>
      <c r="N20" s="191">
        <f t="shared" si="6"/>
        <v>34827</v>
      </c>
      <c r="O20" s="63"/>
      <c r="P20" s="12"/>
      <c r="Q20" s="12">
        <v>0.7</v>
      </c>
      <c r="R20" s="55">
        <f t="shared" si="2"/>
        <v>0.7</v>
      </c>
      <c r="S20" s="191">
        <f t="shared" si="7"/>
        <v>16169.999999999998</v>
      </c>
      <c r="T20" s="63"/>
      <c r="U20" s="12"/>
      <c r="V20" s="12"/>
      <c r="W20" s="55">
        <f t="shared" si="3"/>
        <v>0</v>
      </c>
      <c r="X20" s="191">
        <f t="shared" si="8"/>
        <v>0</v>
      </c>
      <c r="Y20" s="63"/>
      <c r="Z20" s="12"/>
      <c r="AA20" s="12">
        <v>1</v>
      </c>
      <c r="AB20" s="55">
        <f t="shared" si="4"/>
        <v>1</v>
      </c>
      <c r="AC20" s="191">
        <f t="shared" si="9"/>
        <v>21800</v>
      </c>
      <c r="AE20" s="2"/>
    </row>
    <row r="21" spans="1:31" x14ac:dyDescent="0.25">
      <c r="A21" s="16" t="s">
        <v>50</v>
      </c>
      <c r="B21" s="41" t="s">
        <v>51</v>
      </c>
      <c r="C21" s="10" t="s">
        <v>20</v>
      </c>
      <c r="D21" s="10">
        <v>55</v>
      </c>
      <c r="E21" s="11"/>
      <c r="F21" s="12"/>
      <c r="G21" s="12"/>
      <c r="H21" s="55">
        <f t="shared" si="0"/>
        <v>0</v>
      </c>
      <c r="I21" s="191">
        <f t="shared" si="5"/>
        <v>0</v>
      </c>
      <c r="J21" s="63"/>
      <c r="K21" s="12">
        <v>2</v>
      </c>
      <c r="L21" s="12"/>
      <c r="M21" s="55">
        <f t="shared" si="1"/>
        <v>2</v>
      </c>
      <c r="N21" s="191">
        <f t="shared" si="6"/>
        <v>54400</v>
      </c>
      <c r="O21" s="63"/>
      <c r="P21" s="12"/>
      <c r="Q21" s="12">
        <v>0.8</v>
      </c>
      <c r="R21" s="55">
        <f t="shared" si="2"/>
        <v>0.8</v>
      </c>
      <c r="S21" s="191">
        <f t="shared" si="7"/>
        <v>18480</v>
      </c>
      <c r="T21" s="63"/>
      <c r="U21" s="12"/>
      <c r="V21" s="12"/>
      <c r="W21" s="55">
        <f t="shared" si="3"/>
        <v>0</v>
      </c>
      <c r="X21" s="191">
        <f t="shared" si="8"/>
        <v>0</v>
      </c>
      <c r="Y21" s="63"/>
      <c r="Z21" s="12"/>
      <c r="AA21" s="12"/>
      <c r="AB21" s="55">
        <f t="shared" si="4"/>
        <v>0</v>
      </c>
      <c r="AC21" s="191">
        <f t="shared" si="9"/>
        <v>0</v>
      </c>
      <c r="AE21" s="2"/>
    </row>
    <row r="22" spans="1:31" x14ac:dyDescent="0.25">
      <c r="A22" s="16" t="s">
        <v>52</v>
      </c>
      <c r="B22" s="41" t="s">
        <v>53</v>
      </c>
      <c r="C22" s="10" t="s">
        <v>20</v>
      </c>
      <c r="D22" s="10">
        <v>57</v>
      </c>
      <c r="E22" s="11"/>
      <c r="F22" s="12">
        <v>1.1000000000000001</v>
      </c>
      <c r="G22" s="12"/>
      <c r="H22" s="55">
        <f t="shared" si="0"/>
        <v>1.1000000000000001</v>
      </c>
      <c r="I22" s="191">
        <f t="shared" si="5"/>
        <v>26290.000000000004</v>
      </c>
      <c r="J22" s="63"/>
      <c r="K22" s="12"/>
      <c r="L22" s="12">
        <v>0.8</v>
      </c>
      <c r="M22" s="55">
        <f t="shared" si="1"/>
        <v>0.8</v>
      </c>
      <c r="N22" s="191">
        <f t="shared" si="6"/>
        <v>21760</v>
      </c>
      <c r="O22" s="63">
        <v>0.8</v>
      </c>
      <c r="P22" s="12"/>
      <c r="Q22" s="12"/>
      <c r="R22" s="55">
        <f t="shared" si="2"/>
        <v>0.8</v>
      </c>
      <c r="S22" s="191">
        <f t="shared" si="7"/>
        <v>5832</v>
      </c>
      <c r="T22" s="63"/>
      <c r="U22" s="12"/>
      <c r="V22" s="12"/>
      <c r="W22" s="55">
        <f t="shared" si="3"/>
        <v>0</v>
      </c>
      <c r="X22" s="191">
        <f t="shared" si="8"/>
        <v>0</v>
      </c>
      <c r="Y22" s="63"/>
      <c r="Z22" s="12"/>
      <c r="AA22" s="12"/>
      <c r="AB22" s="55">
        <f t="shared" si="4"/>
        <v>0</v>
      </c>
      <c r="AC22" s="191">
        <f t="shared" si="9"/>
        <v>0</v>
      </c>
      <c r="AE22" s="2"/>
    </row>
    <row r="23" spans="1:31" x14ac:dyDescent="0.25">
      <c r="A23" s="16" t="s">
        <v>54</v>
      </c>
      <c r="B23" s="41" t="s">
        <v>55</v>
      </c>
      <c r="C23" s="10" t="s">
        <v>45</v>
      </c>
      <c r="D23" s="10">
        <v>57</v>
      </c>
      <c r="E23" s="11"/>
      <c r="F23" s="12"/>
      <c r="G23" s="12"/>
      <c r="H23" s="55">
        <f t="shared" si="0"/>
        <v>0</v>
      </c>
      <c r="I23" s="191">
        <f t="shared" si="5"/>
        <v>0</v>
      </c>
      <c r="J23" s="63"/>
      <c r="K23" s="12">
        <v>0.8</v>
      </c>
      <c r="L23" s="12"/>
      <c r="M23" s="55">
        <f t="shared" si="1"/>
        <v>0.8</v>
      </c>
      <c r="N23" s="191">
        <f t="shared" si="6"/>
        <v>21760</v>
      </c>
      <c r="O23" s="63"/>
      <c r="P23" s="12"/>
      <c r="Q23" s="12">
        <v>0.7</v>
      </c>
      <c r="R23" s="55">
        <f t="shared" si="2"/>
        <v>0.7</v>
      </c>
      <c r="S23" s="191">
        <f t="shared" si="7"/>
        <v>16169.999999999998</v>
      </c>
      <c r="T23" s="63"/>
      <c r="U23" s="12"/>
      <c r="V23" s="12"/>
      <c r="W23" s="55">
        <f t="shared" si="3"/>
        <v>0</v>
      </c>
      <c r="X23" s="191">
        <f t="shared" si="8"/>
        <v>0</v>
      </c>
      <c r="Y23" s="63"/>
      <c r="Z23" s="12"/>
      <c r="AA23" s="12"/>
      <c r="AB23" s="55">
        <f t="shared" si="4"/>
        <v>0</v>
      </c>
      <c r="AC23" s="191">
        <f t="shared" si="9"/>
        <v>0</v>
      </c>
      <c r="AE23" s="2"/>
    </row>
    <row r="24" spans="1:31" x14ac:dyDescent="0.25">
      <c r="A24" s="16" t="s">
        <v>56</v>
      </c>
      <c r="B24" s="41" t="s">
        <v>57</v>
      </c>
      <c r="C24" s="10" t="s">
        <v>58</v>
      </c>
      <c r="D24" s="10">
        <v>57</v>
      </c>
      <c r="E24" s="11"/>
      <c r="F24" s="12"/>
      <c r="G24" s="12"/>
      <c r="H24" s="55">
        <f t="shared" si="0"/>
        <v>0</v>
      </c>
      <c r="I24" s="191">
        <f t="shared" si="5"/>
        <v>0</v>
      </c>
      <c r="J24" s="63"/>
      <c r="K24" s="12">
        <v>0.8</v>
      </c>
      <c r="L24" s="12"/>
      <c r="M24" s="55">
        <f t="shared" si="1"/>
        <v>0.8</v>
      </c>
      <c r="N24" s="191">
        <f t="shared" si="6"/>
        <v>21760</v>
      </c>
      <c r="O24" s="63"/>
      <c r="P24" s="12"/>
      <c r="Q24" s="12">
        <v>1.2</v>
      </c>
      <c r="R24" s="55">
        <f t="shared" si="2"/>
        <v>1.2</v>
      </c>
      <c r="S24" s="191">
        <f t="shared" si="7"/>
        <v>27720</v>
      </c>
      <c r="T24" s="63"/>
      <c r="U24" s="12"/>
      <c r="V24" s="12"/>
      <c r="W24" s="55">
        <f t="shared" si="3"/>
        <v>0</v>
      </c>
      <c r="X24" s="191">
        <f t="shared" si="8"/>
        <v>0</v>
      </c>
      <c r="Y24" s="63"/>
      <c r="Z24" s="12"/>
      <c r="AA24" s="12"/>
      <c r="AB24" s="55">
        <f t="shared" si="4"/>
        <v>0</v>
      </c>
      <c r="AC24" s="191">
        <f t="shared" si="9"/>
        <v>0</v>
      </c>
      <c r="AE24" s="2"/>
    </row>
    <row r="25" spans="1:31" x14ac:dyDescent="0.25">
      <c r="A25" s="16" t="s">
        <v>59</v>
      </c>
      <c r="B25" s="41" t="s">
        <v>60</v>
      </c>
      <c r="C25" s="10" t="s">
        <v>31</v>
      </c>
      <c r="D25" s="10">
        <v>58</v>
      </c>
      <c r="E25" s="11"/>
      <c r="F25" s="12">
        <v>2.2000000000000002</v>
      </c>
      <c r="G25" s="12"/>
      <c r="H25" s="55">
        <f t="shared" si="0"/>
        <v>2.2000000000000002</v>
      </c>
      <c r="I25" s="191">
        <f t="shared" si="5"/>
        <v>52580.000000000007</v>
      </c>
      <c r="J25" s="63">
        <v>1</v>
      </c>
      <c r="K25" s="12"/>
      <c r="L25" s="12"/>
      <c r="M25" s="55">
        <f t="shared" si="1"/>
        <v>1</v>
      </c>
      <c r="N25" s="191">
        <f t="shared" si="6"/>
        <v>7290</v>
      </c>
      <c r="O25" s="63"/>
      <c r="P25" s="12">
        <v>3</v>
      </c>
      <c r="Q25" s="12"/>
      <c r="R25" s="55">
        <f t="shared" si="2"/>
        <v>3</v>
      </c>
      <c r="S25" s="191">
        <f t="shared" si="7"/>
        <v>69300</v>
      </c>
      <c r="T25" s="63"/>
      <c r="U25" s="12"/>
      <c r="V25" s="12"/>
      <c r="W25" s="55">
        <f t="shared" si="3"/>
        <v>0</v>
      </c>
      <c r="X25" s="191">
        <f t="shared" si="8"/>
        <v>0</v>
      </c>
      <c r="Y25" s="63"/>
      <c r="Z25" s="12"/>
      <c r="AA25" s="12"/>
      <c r="AB25" s="55">
        <f t="shared" si="4"/>
        <v>0</v>
      </c>
      <c r="AC25" s="191">
        <f t="shared" si="9"/>
        <v>0</v>
      </c>
      <c r="AE25" s="2"/>
    </row>
    <row r="26" spans="1:31" x14ac:dyDescent="0.25">
      <c r="A26" s="16" t="s">
        <v>61</v>
      </c>
      <c r="B26" s="41" t="s">
        <v>62</v>
      </c>
      <c r="C26" s="10" t="s">
        <v>63</v>
      </c>
      <c r="D26" s="10">
        <v>61</v>
      </c>
      <c r="E26" s="11"/>
      <c r="F26" s="12"/>
      <c r="G26" s="12"/>
      <c r="H26" s="55">
        <f t="shared" si="0"/>
        <v>0</v>
      </c>
      <c r="I26" s="191">
        <f t="shared" si="5"/>
        <v>0</v>
      </c>
      <c r="J26" s="63"/>
      <c r="K26" s="12"/>
      <c r="L26" s="12">
        <v>0.2</v>
      </c>
      <c r="M26" s="55">
        <f t="shared" si="1"/>
        <v>0.2</v>
      </c>
      <c r="N26" s="191">
        <f t="shared" si="6"/>
        <v>5440</v>
      </c>
      <c r="O26" s="63"/>
      <c r="P26" s="12">
        <v>1</v>
      </c>
      <c r="Q26" s="12"/>
      <c r="R26" s="55">
        <f t="shared" si="2"/>
        <v>1</v>
      </c>
      <c r="S26" s="191">
        <f t="shared" si="7"/>
        <v>23100</v>
      </c>
      <c r="T26" s="63"/>
      <c r="U26" s="12"/>
      <c r="V26" s="12"/>
      <c r="W26" s="55">
        <f t="shared" si="3"/>
        <v>0</v>
      </c>
      <c r="X26" s="191">
        <f t="shared" si="8"/>
        <v>0</v>
      </c>
      <c r="Y26" s="63"/>
      <c r="Z26" s="12"/>
      <c r="AA26" s="12"/>
      <c r="AB26" s="55">
        <f t="shared" si="4"/>
        <v>0</v>
      </c>
      <c r="AC26" s="191">
        <f t="shared" si="9"/>
        <v>0</v>
      </c>
      <c r="AE26" s="2"/>
    </row>
    <row r="27" spans="1:31" x14ac:dyDescent="0.25">
      <c r="A27" s="16" t="s">
        <v>64</v>
      </c>
      <c r="B27" s="41" t="s">
        <v>65</v>
      </c>
      <c r="C27" s="10" t="s">
        <v>20</v>
      </c>
      <c r="D27" s="10">
        <v>62</v>
      </c>
      <c r="E27" s="11"/>
      <c r="F27" s="12"/>
      <c r="G27" s="12"/>
      <c r="H27" s="55">
        <f t="shared" si="0"/>
        <v>0</v>
      </c>
      <c r="I27" s="191">
        <f t="shared" si="5"/>
        <v>0</v>
      </c>
      <c r="J27" s="63"/>
      <c r="K27" s="12"/>
      <c r="L27" s="12"/>
      <c r="M27" s="55">
        <f t="shared" si="1"/>
        <v>0</v>
      </c>
      <c r="N27" s="191">
        <f t="shared" si="6"/>
        <v>0</v>
      </c>
      <c r="O27" s="63"/>
      <c r="P27" s="12"/>
      <c r="Q27" s="12">
        <v>0.5</v>
      </c>
      <c r="R27" s="55">
        <f t="shared" si="2"/>
        <v>0.5</v>
      </c>
      <c r="S27" s="191">
        <f t="shared" si="7"/>
        <v>11550</v>
      </c>
      <c r="T27" s="63"/>
      <c r="U27" s="12"/>
      <c r="V27" s="12"/>
      <c r="W27" s="55">
        <f t="shared" si="3"/>
        <v>0</v>
      </c>
      <c r="X27" s="191">
        <f t="shared" si="8"/>
        <v>0</v>
      </c>
      <c r="Y27" s="63"/>
      <c r="Z27" s="12"/>
      <c r="AA27" s="12"/>
      <c r="AB27" s="55">
        <f t="shared" si="4"/>
        <v>0</v>
      </c>
      <c r="AC27" s="191">
        <f t="shared" si="9"/>
        <v>0</v>
      </c>
      <c r="AE27" s="2"/>
    </row>
    <row r="28" spans="1:31" x14ac:dyDescent="0.25">
      <c r="A28" s="16" t="s">
        <v>66</v>
      </c>
      <c r="B28" s="41" t="s">
        <v>67</v>
      </c>
      <c r="C28" s="10" t="s">
        <v>20</v>
      </c>
      <c r="D28" s="10">
        <v>63</v>
      </c>
      <c r="E28" s="11"/>
      <c r="F28" s="12"/>
      <c r="G28" s="12">
        <v>3.6</v>
      </c>
      <c r="H28" s="55">
        <f t="shared" si="0"/>
        <v>3.6</v>
      </c>
      <c r="I28" s="191">
        <f t="shared" si="5"/>
        <v>86040</v>
      </c>
      <c r="J28" s="63"/>
      <c r="K28" s="12">
        <v>1.7</v>
      </c>
      <c r="L28" s="12"/>
      <c r="M28" s="55">
        <f t="shared" si="1"/>
        <v>1.7</v>
      </c>
      <c r="N28" s="191">
        <f t="shared" si="6"/>
        <v>46240</v>
      </c>
      <c r="O28" s="63"/>
      <c r="P28" s="12"/>
      <c r="Q28" s="12">
        <v>0.8</v>
      </c>
      <c r="R28" s="55">
        <f t="shared" si="2"/>
        <v>0.8</v>
      </c>
      <c r="S28" s="191">
        <f t="shared" si="7"/>
        <v>18480</v>
      </c>
      <c r="T28" s="63"/>
      <c r="U28" s="12"/>
      <c r="V28" s="12">
        <v>0.8</v>
      </c>
      <c r="W28" s="55">
        <f t="shared" si="3"/>
        <v>0.8</v>
      </c>
      <c r="X28" s="191">
        <f t="shared" si="8"/>
        <v>17840</v>
      </c>
      <c r="Y28" s="63"/>
      <c r="Z28" s="12"/>
      <c r="AA28" s="12"/>
      <c r="AB28" s="55">
        <f t="shared" si="4"/>
        <v>0</v>
      </c>
      <c r="AC28" s="191">
        <f t="shared" si="9"/>
        <v>0</v>
      </c>
      <c r="AE28" s="2"/>
    </row>
    <row r="29" spans="1:31" x14ac:dyDescent="0.25">
      <c r="A29" s="16" t="s">
        <v>68</v>
      </c>
      <c r="B29" s="41" t="s">
        <v>69</v>
      </c>
      <c r="C29" s="10" t="s">
        <v>70</v>
      </c>
      <c r="D29" s="10">
        <v>63</v>
      </c>
      <c r="E29" s="11"/>
      <c r="F29" s="12">
        <v>3.7</v>
      </c>
      <c r="G29" s="12"/>
      <c r="H29" s="55">
        <f t="shared" si="0"/>
        <v>3.7</v>
      </c>
      <c r="I29" s="191">
        <f t="shared" si="5"/>
        <v>88430</v>
      </c>
      <c r="J29" s="63"/>
      <c r="K29" s="12"/>
      <c r="L29" s="12"/>
      <c r="M29" s="55">
        <f t="shared" si="1"/>
        <v>0</v>
      </c>
      <c r="N29" s="191">
        <f t="shared" si="6"/>
        <v>0</v>
      </c>
      <c r="O29" s="63"/>
      <c r="P29" s="12">
        <v>3</v>
      </c>
      <c r="Q29" s="12"/>
      <c r="R29" s="55">
        <f t="shared" si="2"/>
        <v>3</v>
      </c>
      <c r="S29" s="191">
        <f t="shared" si="7"/>
        <v>69300</v>
      </c>
      <c r="T29" s="63"/>
      <c r="U29" s="12"/>
      <c r="V29" s="12"/>
      <c r="W29" s="55">
        <f t="shared" si="3"/>
        <v>0</v>
      </c>
      <c r="X29" s="191">
        <f t="shared" si="8"/>
        <v>0</v>
      </c>
      <c r="Y29" s="63"/>
      <c r="Z29" s="12"/>
      <c r="AA29" s="12"/>
      <c r="AB29" s="55">
        <f t="shared" si="4"/>
        <v>0</v>
      </c>
      <c r="AC29" s="191">
        <f t="shared" si="9"/>
        <v>0</v>
      </c>
      <c r="AE29" s="2"/>
    </row>
    <row r="30" spans="1:31" x14ac:dyDescent="0.25">
      <c r="A30" s="16" t="s">
        <v>71</v>
      </c>
      <c r="B30" s="41" t="s">
        <v>72</v>
      </c>
      <c r="C30" s="10" t="s">
        <v>45</v>
      </c>
      <c r="D30" s="10">
        <v>65</v>
      </c>
      <c r="E30" s="11"/>
      <c r="F30" s="12">
        <v>4.2</v>
      </c>
      <c r="G30" s="12"/>
      <c r="H30" s="55">
        <f t="shared" si="0"/>
        <v>4.2</v>
      </c>
      <c r="I30" s="191">
        <f t="shared" si="5"/>
        <v>100380</v>
      </c>
      <c r="J30" s="63"/>
      <c r="K30" s="12">
        <v>3</v>
      </c>
      <c r="L30" s="12"/>
      <c r="M30" s="55">
        <f t="shared" si="1"/>
        <v>3</v>
      </c>
      <c r="N30" s="191">
        <f t="shared" si="6"/>
        <v>81600</v>
      </c>
      <c r="O30" s="63"/>
      <c r="P30" s="12">
        <v>2</v>
      </c>
      <c r="Q30" s="12"/>
      <c r="R30" s="55">
        <f t="shared" si="2"/>
        <v>2</v>
      </c>
      <c r="S30" s="191">
        <f t="shared" si="7"/>
        <v>46200</v>
      </c>
      <c r="T30" s="63"/>
      <c r="U30" s="12"/>
      <c r="V30" s="12"/>
      <c r="W30" s="55">
        <f t="shared" si="3"/>
        <v>0</v>
      </c>
      <c r="X30" s="191">
        <f t="shared" si="8"/>
        <v>0</v>
      </c>
      <c r="Y30" s="63"/>
      <c r="Z30" s="12"/>
      <c r="AA30" s="12"/>
      <c r="AB30" s="55">
        <f t="shared" si="4"/>
        <v>0</v>
      </c>
      <c r="AC30" s="191">
        <f t="shared" si="9"/>
        <v>0</v>
      </c>
      <c r="AE30" s="2"/>
    </row>
    <row r="31" spans="1:31" x14ac:dyDescent="0.25">
      <c r="A31" s="16" t="s">
        <v>73</v>
      </c>
      <c r="B31" s="41" t="s">
        <v>74</v>
      </c>
      <c r="C31" s="10" t="s">
        <v>31</v>
      </c>
      <c r="D31" s="10">
        <v>65</v>
      </c>
      <c r="E31" s="11"/>
      <c r="F31" s="12"/>
      <c r="G31" s="12"/>
      <c r="H31" s="55">
        <f t="shared" si="0"/>
        <v>0</v>
      </c>
      <c r="I31" s="191">
        <f t="shared" si="5"/>
        <v>0</v>
      </c>
      <c r="J31" s="63"/>
      <c r="K31" s="12">
        <v>1.4</v>
      </c>
      <c r="L31" s="12"/>
      <c r="M31" s="55">
        <f t="shared" si="1"/>
        <v>1.4</v>
      </c>
      <c r="N31" s="191">
        <f t="shared" si="6"/>
        <v>38080</v>
      </c>
      <c r="O31" s="63"/>
      <c r="P31" s="12">
        <v>4.5</v>
      </c>
      <c r="Q31" s="12"/>
      <c r="R31" s="55">
        <f t="shared" si="2"/>
        <v>4.5</v>
      </c>
      <c r="S31" s="191">
        <f t="shared" si="7"/>
        <v>103950</v>
      </c>
      <c r="T31" s="63"/>
      <c r="U31" s="12"/>
      <c r="V31" s="12"/>
      <c r="W31" s="55">
        <f t="shared" si="3"/>
        <v>0</v>
      </c>
      <c r="X31" s="191">
        <f t="shared" si="8"/>
        <v>0</v>
      </c>
      <c r="Y31" s="63"/>
      <c r="Z31" s="12"/>
      <c r="AA31" s="12"/>
      <c r="AB31" s="55">
        <f t="shared" si="4"/>
        <v>0</v>
      </c>
      <c r="AC31" s="191">
        <f t="shared" si="9"/>
        <v>0</v>
      </c>
      <c r="AE31" s="2"/>
    </row>
    <row r="32" spans="1:31" x14ac:dyDescent="0.25">
      <c r="A32" s="16" t="s">
        <v>75</v>
      </c>
      <c r="B32" s="41" t="s">
        <v>76</v>
      </c>
      <c r="C32" s="10" t="s">
        <v>31</v>
      </c>
      <c r="D32" s="10">
        <v>66</v>
      </c>
      <c r="E32" s="11"/>
      <c r="F32" s="12"/>
      <c r="G32" s="12"/>
      <c r="H32" s="55">
        <f t="shared" si="0"/>
        <v>0</v>
      </c>
      <c r="I32" s="191">
        <f t="shared" si="5"/>
        <v>0</v>
      </c>
      <c r="J32" s="63"/>
      <c r="K32" s="12"/>
      <c r="L32" s="12"/>
      <c r="M32" s="55">
        <f t="shared" si="1"/>
        <v>0</v>
      </c>
      <c r="N32" s="191">
        <f t="shared" si="6"/>
        <v>0</v>
      </c>
      <c r="O32" s="63"/>
      <c r="P32" s="12"/>
      <c r="Q32" s="12">
        <v>1.3</v>
      </c>
      <c r="R32" s="55">
        <f t="shared" si="2"/>
        <v>1.3</v>
      </c>
      <c r="S32" s="191">
        <f t="shared" si="7"/>
        <v>30030</v>
      </c>
      <c r="T32" s="63"/>
      <c r="U32" s="12"/>
      <c r="V32" s="12"/>
      <c r="W32" s="55">
        <f t="shared" si="3"/>
        <v>0</v>
      </c>
      <c r="X32" s="191">
        <f t="shared" si="8"/>
        <v>0</v>
      </c>
      <c r="Y32" s="63"/>
      <c r="Z32" s="12"/>
      <c r="AA32" s="12"/>
      <c r="AB32" s="55">
        <f t="shared" si="4"/>
        <v>0</v>
      </c>
      <c r="AC32" s="191">
        <f t="shared" si="9"/>
        <v>0</v>
      </c>
      <c r="AE32" s="2"/>
    </row>
    <row r="33" spans="1:31" x14ac:dyDescent="0.25">
      <c r="A33" s="16" t="s">
        <v>77</v>
      </c>
      <c r="B33" s="41" t="s">
        <v>78</v>
      </c>
      <c r="C33" s="10" t="s">
        <v>79</v>
      </c>
      <c r="D33" s="10">
        <v>67</v>
      </c>
      <c r="E33" s="11"/>
      <c r="F33" s="12"/>
      <c r="G33" s="12"/>
      <c r="H33" s="55">
        <f t="shared" si="0"/>
        <v>0</v>
      </c>
      <c r="I33" s="191">
        <f t="shared" si="5"/>
        <v>0</v>
      </c>
      <c r="J33" s="63"/>
      <c r="K33" s="12">
        <v>1.2</v>
      </c>
      <c r="L33" s="12"/>
      <c r="M33" s="55">
        <f t="shared" si="1"/>
        <v>1.2</v>
      </c>
      <c r="N33" s="191">
        <f t="shared" si="6"/>
        <v>32640</v>
      </c>
      <c r="O33" s="63"/>
      <c r="P33" s="12">
        <v>1.8</v>
      </c>
      <c r="Q33" s="12"/>
      <c r="R33" s="55">
        <f t="shared" si="2"/>
        <v>1.8</v>
      </c>
      <c r="S33" s="191">
        <f t="shared" si="7"/>
        <v>41580</v>
      </c>
      <c r="T33" s="63"/>
      <c r="U33" s="12"/>
      <c r="V33" s="12"/>
      <c r="W33" s="55">
        <f t="shared" si="3"/>
        <v>0</v>
      </c>
      <c r="X33" s="191">
        <f>T33*$T$7+U33*$U$7+V33*$V$7</f>
        <v>0</v>
      </c>
      <c r="Y33" s="63"/>
      <c r="Z33" s="12"/>
      <c r="AA33" s="12"/>
      <c r="AB33" s="55">
        <f t="shared" si="4"/>
        <v>0</v>
      </c>
      <c r="AC33" s="191">
        <f t="shared" si="9"/>
        <v>0</v>
      </c>
      <c r="AE33" s="2"/>
    </row>
    <row r="34" spans="1:31" x14ac:dyDescent="0.25">
      <c r="A34" s="16" t="s">
        <v>80</v>
      </c>
      <c r="B34" s="41" t="s">
        <v>81</v>
      </c>
      <c r="C34" s="10" t="s">
        <v>20</v>
      </c>
      <c r="D34" s="10">
        <v>69</v>
      </c>
      <c r="E34" s="11"/>
      <c r="F34" s="12">
        <v>5</v>
      </c>
      <c r="G34" s="12"/>
      <c r="H34" s="55">
        <f t="shared" si="0"/>
        <v>5</v>
      </c>
      <c r="I34" s="191">
        <f t="shared" si="5"/>
        <v>119500</v>
      </c>
      <c r="J34" s="63"/>
      <c r="K34" s="12">
        <v>10</v>
      </c>
      <c r="L34" s="12"/>
      <c r="M34" s="55">
        <f t="shared" si="1"/>
        <v>10</v>
      </c>
      <c r="N34" s="191">
        <f t="shared" si="6"/>
        <v>272000</v>
      </c>
      <c r="O34" s="63"/>
      <c r="P34" s="12">
        <v>10</v>
      </c>
      <c r="Q34" s="12"/>
      <c r="R34" s="55">
        <f t="shared" si="2"/>
        <v>10</v>
      </c>
      <c r="S34" s="191">
        <f t="shared" si="7"/>
        <v>231000</v>
      </c>
      <c r="T34" s="63"/>
      <c r="U34" s="12"/>
      <c r="V34" s="12"/>
      <c r="W34" s="55">
        <f t="shared" si="3"/>
        <v>0</v>
      </c>
      <c r="X34" s="191">
        <f t="shared" si="8"/>
        <v>0</v>
      </c>
      <c r="Y34" s="63"/>
      <c r="Z34" s="12"/>
      <c r="AA34" s="12"/>
      <c r="AB34" s="55">
        <f t="shared" si="4"/>
        <v>0</v>
      </c>
      <c r="AC34" s="191">
        <f t="shared" si="9"/>
        <v>0</v>
      </c>
      <c r="AE34" s="2"/>
    </row>
    <row r="35" spans="1:31" x14ac:dyDescent="0.25">
      <c r="A35" s="16" t="s">
        <v>82</v>
      </c>
      <c r="B35" s="41" t="s">
        <v>83</v>
      </c>
      <c r="C35" s="10" t="s">
        <v>45</v>
      </c>
      <c r="D35" s="10">
        <v>71</v>
      </c>
      <c r="E35" s="11"/>
      <c r="F35" s="12">
        <v>1.1000000000000001</v>
      </c>
      <c r="G35" s="12"/>
      <c r="H35" s="55">
        <f t="shared" si="0"/>
        <v>1.1000000000000001</v>
      </c>
      <c r="I35" s="191">
        <f t="shared" si="5"/>
        <v>26290.000000000004</v>
      </c>
      <c r="J35" s="63"/>
      <c r="K35" s="12">
        <v>1</v>
      </c>
      <c r="L35" s="12"/>
      <c r="M35" s="55">
        <f t="shared" si="1"/>
        <v>1</v>
      </c>
      <c r="N35" s="191">
        <f t="shared" si="6"/>
        <v>27200</v>
      </c>
      <c r="O35" s="63"/>
      <c r="P35" s="12"/>
      <c r="Q35" s="12">
        <v>1.7</v>
      </c>
      <c r="R35" s="55">
        <f t="shared" si="2"/>
        <v>1.7</v>
      </c>
      <c r="S35" s="191">
        <f t="shared" si="7"/>
        <v>39270</v>
      </c>
      <c r="T35" s="63"/>
      <c r="U35" s="12"/>
      <c r="V35" s="12"/>
      <c r="W35" s="55">
        <f t="shared" si="3"/>
        <v>0</v>
      </c>
      <c r="X35" s="191">
        <f t="shared" si="8"/>
        <v>0</v>
      </c>
      <c r="Y35" s="63"/>
      <c r="Z35" s="12"/>
      <c r="AA35" s="12"/>
      <c r="AB35" s="55">
        <f t="shared" si="4"/>
        <v>0</v>
      </c>
      <c r="AC35" s="191">
        <f>Y35*$Y$7+Z35*$Z$7+AA35*$AA$7</f>
        <v>0</v>
      </c>
      <c r="AE35" s="2"/>
    </row>
    <row r="36" spans="1:31" x14ac:dyDescent="0.25">
      <c r="A36" s="16" t="s">
        <v>84</v>
      </c>
      <c r="B36" s="41" t="s">
        <v>85</v>
      </c>
      <c r="C36" s="10" t="s">
        <v>36</v>
      </c>
      <c r="D36" s="10">
        <v>72</v>
      </c>
      <c r="E36" s="11"/>
      <c r="F36" s="12">
        <v>2</v>
      </c>
      <c r="G36" s="12"/>
      <c r="H36" s="55">
        <f t="shared" si="0"/>
        <v>2</v>
      </c>
      <c r="I36" s="191">
        <f t="shared" si="5"/>
        <v>47800</v>
      </c>
      <c r="J36" s="63"/>
      <c r="K36" s="12">
        <v>2.2000000000000002</v>
      </c>
      <c r="L36" s="12"/>
      <c r="M36" s="55">
        <f t="shared" si="1"/>
        <v>2.2000000000000002</v>
      </c>
      <c r="N36" s="191">
        <f t="shared" si="6"/>
        <v>59840.000000000007</v>
      </c>
      <c r="O36" s="63"/>
      <c r="P36" s="12">
        <v>2</v>
      </c>
      <c r="Q36" s="12"/>
      <c r="R36" s="55">
        <f t="shared" si="2"/>
        <v>2</v>
      </c>
      <c r="S36" s="191">
        <f t="shared" si="7"/>
        <v>46200</v>
      </c>
      <c r="T36" s="63"/>
      <c r="U36" s="12"/>
      <c r="V36" s="12"/>
      <c r="W36" s="55">
        <f t="shared" si="3"/>
        <v>0</v>
      </c>
      <c r="X36" s="191">
        <f t="shared" si="8"/>
        <v>0</v>
      </c>
      <c r="Y36" s="63"/>
      <c r="Z36" s="12"/>
      <c r="AA36" s="12"/>
      <c r="AB36" s="55">
        <f t="shared" si="4"/>
        <v>0</v>
      </c>
      <c r="AC36" s="191">
        <f t="shared" si="9"/>
        <v>0</v>
      </c>
      <c r="AE36" s="2"/>
    </row>
    <row r="37" spans="1:31" x14ac:dyDescent="0.25">
      <c r="A37" s="16" t="s">
        <v>86</v>
      </c>
      <c r="B37" s="41" t="s">
        <v>87</v>
      </c>
      <c r="C37" s="10" t="s">
        <v>20</v>
      </c>
      <c r="D37" s="10">
        <v>74</v>
      </c>
      <c r="E37" s="11"/>
      <c r="F37" s="12">
        <v>5.3</v>
      </c>
      <c r="G37" s="12"/>
      <c r="H37" s="55">
        <f t="shared" si="0"/>
        <v>5.3</v>
      </c>
      <c r="I37" s="191">
        <f t="shared" si="5"/>
        <v>126670</v>
      </c>
      <c r="J37" s="63"/>
      <c r="K37" s="12"/>
      <c r="L37" s="12"/>
      <c r="M37" s="55">
        <f t="shared" si="1"/>
        <v>0</v>
      </c>
      <c r="N37" s="191">
        <f t="shared" si="6"/>
        <v>0</v>
      </c>
      <c r="O37" s="63"/>
      <c r="P37" s="12"/>
      <c r="Q37" s="12">
        <v>1</v>
      </c>
      <c r="R37" s="55">
        <f t="shared" si="2"/>
        <v>1</v>
      </c>
      <c r="S37" s="191">
        <f t="shared" si="7"/>
        <v>23100</v>
      </c>
      <c r="T37" s="63"/>
      <c r="U37" s="12"/>
      <c r="V37" s="12"/>
      <c r="W37" s="55">
        <f t="shared" si="3"/>
        <v>0</v>
      </c>
      <c r="X37" s="191">
        <f t="shared" si="8"/>
        <v>0</v>
      </c>
      <c r="Y37" s="63"/>
      <c r="Z37" s="12"/>
      <c r="AA37" s="12"/>
      <c r="AB37" s="55">
        <f t="shared" si="4"/>
        <v>0</v>
      </c>
      <c r="AC37" s="191">
        <f t="shared" si="9"/>
        <v>0</v>
      </c>
      <c r="AE37" s="2"/>
    </row>
    <row r="38" spans="1:31" x14ac:dyDescent="0.25">
      <c r="A38" s="16" t="s">
        <v>88</v>
      </c>
      <c r="B38" s="41" t="s">
        <v>89</v>
      </c>
      <c r="C38" s="10" t="s">
        <v>79</v>
      </c>
      <c r="D38" s="10">
        <v>76</v>
      </c>
      <c r="E38" s="11"/>
      <c r="F38" s="12"/>
      <c r="G38" s="12"/>
      <c r="H38" s="55">
        <f t="shared" si="0"/>
        <v>0</v>
      </c>
      <c r="I38" s="191">
        <f t="shared" si="5"/>
        <v>0</v>
      </c>
      <c r="J38" s="63"/>
      <c r="K38" s="12">
        <v>0.9</v>
      </c>
      <c r="L38" s="12"/>
      <c r="M38" s="55">
        <f t="shared" si="1"/>
        <v>0.9</v>
      </c>
      <c r="N38" s="191">
        <f t="shared" si="6"/>
        <v>24480</v>
      </c>
      <c r="O38" s="63"/>
      <c r="P38" s="12"/>
      <c r="Q38" s="12">
        <v>1.6</v>
      </c>
      <c r="R38" s="55">
        <f t="shared" si="2"/>
        <v>1.6</v>
      </c>
      <c r="S38" s="191">
        <f>O38*$O$7+P38*$P$7+Q38*$Q$7</f>
        <v>36960</v>
      </c>
      <c r="T38" s="63"/>
      <c r="U38" s="12"/>
      <c r="V38" s="12"/>
      <c r="W38" s="55">
        <f t="shared" si="3"/>
        <v>0</v>
      </c>
      <c r="X38" s="191">
        <f t="shared" si="8"/>
        <v>0</v>
      </c>
      <c r="Y38" s="63"/>
      <c r="Z38" s="12"/>
      <c r="AA38" s="12"/>
      <c r="AB38" s="55">
        <f t="shared" si="4"/>
        <v>0</v>
      </c>
      <c r="AC38" s="191">
        <f t="shared" si="9"/>
        <v>0</v>
      </c>
      <c r="AE38" s="2"/>
    </row>
    <row r="39" spans="1:31" x14ac:dyDescent="0.25">
      <c r="A39" s="16" t="s">
        <v>90</v>
      </c>
      <c r="B39" s="41" t="s">
        <v>91</v>
      </c>
      <c r="C39" s="10" t="s">
        <v>31</v>
      </c>
      <c r="D39" s="10">
        <v>76</v>
      </c>
      <c r="E39" s="11"/>
      <c r="F39" s="12">
        <v>5</v>
      </c>
      <c r="G39" s="12"/>
      <c r="H39" s="55">
        <f t="shared" si="0"/>
        <v>5</v>
      </c>
      <c r="I39" s="191">
        <f t="shared" si="5"/>
        <v>119500</v>
      </c>
      <c r="J39" s="63"/>
      <c r="K39" s="12">
        <v>3</v>
      </c>
      <c r="L39" s="12"/>
      <c r="M39" s="55">
        <f t="shared" si="1"/>
        <v>3</v>
      </c>
      <c r="N39" s="191">
        <f t="shared" si="6"/>
        <v>81600</v>
      </c>
      <c r="O39" s="63"/>
      <c r="P39" s="12"/>
      <c r="Q39" s="12">
        <v>0.7</v>
      </c>
      <c r="R39" s="55">
        <f t="shared" si="2"/>
        <v>0.7</v>
      </c>
      <c r="S39" s="191">
        <f t="shared" si="7"/>
        <v>16169.999999999998</v>
      </c>
      <c r="T39" s="63"/>
      <c r="U39" s="12"/>
      <c r="V39" s="12"/>
      <c r="W39" s="55">
        <f t="shared" si="3"/>
        <v>0</v>
      </c>
      <c r="X39" s="191">
        <f t="shared" si="8"/>
        <v>0</v>
      </c>
      <c r="Y39" s="63"/>
      <c r="Z39" s="12"/>
      <c r="AA39" s="12"/>
      <c r="AB39" s="55">
        <f t="shared" si="4"/>
        <v>0</v>
      </c>
      <c r="AC39" s="191">
        <f t="shared" si="9"/>
        <v>0</v>
      </c>
      <c r="AE39" s="2"/>
    </row>
    <row r="40" spans="1:31" x14ac:dyDescent="0.25">
      <c r="A40" s="16" t="s">
        <v>92</v>
      </c>
      <c r="B40" s="41" t="s">
        <v>93</v>
      </c>
      <c r="C40" s="10" t="s">
        <v>26</v>
      </c>
      <c r="D40" s="10">
        <v>80</v>
      </c>
      <c r="E40" s="11"/>
      <c r="F40" s="12"/>
      <c r="G40" s="12"/>
      <c r="H40" s="55">
        <f t="shared" ref="H40:H68" si="10">SUM(E40:G40)</f>
        <v>0</v>
      </c>
      <c r="I40" s="191">
        <f t="shared" si="5"/>
        <v>0</v>
      </c>
      <c r="J40" s="63"/>
      <c r="K40" s="12">
        <v>1</v>
      </c>
      <c r="L40" s="12"/>
      <c r="M40" s="55">
        <f t="shared" ref="M40:M68" si="11">SUM(J40:L40)</f>
        <v>1</v>
      </c>
      <c r="N40" s="191">
        <f t="shared" si="6"/>
        <v>27200</v>
      </c>
      <c r="O40" s="63"/>
      <c r="P40" s="12"/>
      <c r="Q40" s="12">
        <v>0.7</v>
      </c>
      <c r="R40" s="55">
        <f t="shared" ref="R40:R68" si="12">SUM(O40:Q40)</f>
        <v>0.7</v>
      </c>
      <c r="S40" s="191">
        <f t="shared" si="7"/>
        <v>16169.999999999998</v>
      </c>
      <c r="T40" s="63"/>
      <c r="U40" s="12"/>
      <c r="V40" s="12"/>
      <c r="W40" s="55">
        <f t="shared" ref="W40:W68" si="13">SUM(T40:V40)</f>
        <v>0</v>
      </c>
      <c r="X40" s="191">
        <f t="shared" si="8"/>
        <v>0</v>
      </c>
      <c r="Y40" s="63"/>
      <c r="Z40" s="12"/>
      <c r="AA40" s="12"/>
      <c r="AB40" s="55">
        <f t="shared" ref="AB40:AB68" si="14">SUM(Y40:AA40)</f>
        <v>0</v>
      </c>
      <c r="AC40" s="191">
        <f t="shared" si="9"/>
        <v>0</v>
      </c>
      <c r="AE40" s="2"/>
    </row>
    <row r="41" spans="1:31" x14ac:dyDescent="0.25">
      <c r="A41" s="16" t="s">
        <v>94</v>
      </c>
      <c r="B41" s="41" t="s">
        <v>95</v>
      </c>
      <c r="C41" s="10" t="s">
        <v>96</v>
      </c>
      <c r="D41" s="10">
        <v>80</v>
      </c>
      <c r="E41" s="11">
        <v>2.73</v>
      </c>
      <c r="F41" s="12">
        <v>0.49</v>
      </c>
      <c r="G41" s="12"/>
      <c r="H41" s="55">
        <f t="shared" si="10"/>
        <v>3.2199999999999998</v>
      </c>
      <c r="I41" s="191">
        <f t="shared" si="5"/>
        <v>31612.7</v>
      </c>
      <c r="J41" s="63"/>
      <c r="K41" s="12">
        <v>2.2999999999999998</v>
      </c>
      <c r="L41" s="12"/>
      <c r="M41" s="55">
        <f t="shared" si="11"/>
        <v>2.2999999999999998</v>
      </c>
      <c r="N41" s="191">
        <f t="shared" si="6"/>
        <v>62559.999999999993</v>
      </c>
      <c r="O41" s="63"/>
      <c r="P41" s="12">
        <v>1.9</v>
      </c>
      <c r="Q41" s="12"/>
      <c r="R41" s="55">
        <f t="shared" si="12"/>
        <v>1.9</v>
      </c>
      <c r="S41" s="191">
        <f t="shared" si="7"/>
        <v>43890</v>
      </c>
      <c r="T41" s="63"/>
      <c r="U41" s="12"/>
      <c r="V41" s="12">
        <v>1</v>
      </c>
      <c r="W41" s="55">
        <f t="shared" si="13"/>
        <v>1</v>
      </c>
      <c r="X41" s="191">
        <f t="shared" si="8"/>
        <v>22300</v>
      </c>
      <c r="Y41" s="63"/>
      <c r="Z41" s="12"/>
      <c r="AA41" s="12"/>
      <c r="AB41" s="55">
        <f t="shared" si="14"/>
        <v>0</v>
      </c>
      <c r="AC41" s="191">
        <f t="shared" si="9"/>
        <v>0</v>
      </c>
      <c r="AE41" s="2"/>
    </row>
    <row r="42" spans="1:31" x14ac:dyDescent="0.25">
      <c r="A42" s="16" t="s">
        <v>97</v>
      </c>
      <c r="B42" s="41" t="s">
        <v>98</v>
      </c>
      <c r="C42" s="10" t="s">
        <v>45</v>
      </c>
      <c r="D42" s="10">
        <v>84</v>
      </c>
      <c r="E42" s="11"/>
      <c r="F42" s="12">
        <v>2.1</v>
      </c>
      <c r="G42" s="12"/>
      <c r="H42" s="55">
        <f t="shared" si="10"/>
        <v>2.1</v>
      </c>
      <c r="I42" s="191">
        <f t="shared" si="5"/>
        <v>50190</v>
      </c>
      <c r="J42" s="63"/>
      <c r="K42" s="12">
        <v>2</v>
      </c>
      <c r="L42" s="12"/>
      <c r="M42" s="55">
        <f t="shared" si="11"/>
        <v>2</v>
      </c>
      <c r="N42" s="191">
        <f t="shared" si="6"/>
        <v>54400</v>
      </c>
      <c r="O42" s="63"/>
      <c r="P42" s="12">
        <v>2</v>
      </c>
      <c r="Q42" s="12"/>
      <c r="R42" s="55">
        <f t="shared" si="12"/>
        <v>2</v>
      </c>
      <c r="S42" s="191">
        <f t="shared" si="7"/>
        <v>46200</v>
      </c>
      <c r="T42" s="63"/>
      <c r="U42" s="12"/>
      <c r="V42" s="12"/>
      <c r="W42" s="55">
        <f t="shared" si="13"/>
        <v>0</v>
      </c>
      <c r="X42" s="191">
        <f t="shared" si="8"/>
        <v>0</v>
      </c>
      <c r="Y42" s="63"/>
      <c r="Z42" s="12"/>
      <c r="AA42" s="12"/>
      <c r="AB42" s="55">
        <f t="shared" si="14"/>
        <v>0</v>
      </c>
      <c r="AC42" s="191">
        <f t="shared" si="9"/>
        <v>0</v>
      </c>
      <c r="AE42" s="2"/>
    </row>
    <row r="43" spans="1:31" x14ac:dyDescent="0.25">
      <c r="A43" s="16" t="s">
        <v>99</v>
      </c>
      <c r="B43" s="41" t="s">
        <v>100</v>
      </c>
      <c r="C43" s="10" t="s">
        <v>31</v>
      </c>
      <c r="D43" s="10">
        <v>84</v>
      </c>
      <c r="E43" s="11"/>
      <c r="F43" s="12">
        <v>1.5</v>
      </c>
      <c r="G43" s="12"/>
      <c r="H43" s="55">
        <f t="shared" si="10"/>
        <v>1.5</v>
      </c>
      <c r="I43" s="191">
        <f t="shared" si="5"/>
        <v>35850</v>
      </c>
      <c r="J43" s="63"/>
      <c r="K43" s="12">
        <v>1.3</v>
      </c>
      <c r="L43" s="12"/>
      <c r="M43" s="55">
        <f t="shared" si="11"/>
        <v>1.3</v>
      </c>
      <c r="N43" s="191">
        <f t="shared" si="6"/>
        <v>35360</v>
      </c>
      <c r="O43" s="63"/>
      <c r="P43" s="12"/>
      <c r="Q43" s="12">
        <v>0.5</v>
      </c>
      <c r="R43" s="55">
        <f t="shared" si="12"/>
        <v>0.5</v>
      </c>
      <c r="S43" s="191">
        <f t="shared" si="7"/>
        <v>11550</v>
      </c>
      <c r="T43" s="63"/>
      <c r="U43" s="12"/>
      <c r="V43" s="12"/>
      <c r="W43" s="55">
        <f t="shared" si="13"/>
        <v>0</v>
      </c>
      <c r="X43" s="191">
        <f t="shared" si="8"/>
        <v>0</v>
      </c>
      <c r="Y43" s="63"/>
      <c r="Z43" s="12"/>
      <c r="AA43" s="12"/>
      <c r="AB43" s="55">
        <f t="shared" si="14"/>
        <v>0</v>
      </c>
      <c r="AC43" s="191">
        <f t="shared" si="9"/>
        <v>0</v>
      </c>
      <c r="AE43" s="2"/>
    </row>
    <row r="44" spans="1:31" x14ac:dyDescent="0.25">
      <c r="A44" s="16" t="s">
        <v>101</v>
      </c>
      <c r="B44" s="41" t="s">
        <v>102</v>
      </c>
      <c r="C44" s="10" t="s">
        <v>96</v>
      </c>
      <c r="D44" s="10">
        <v>85</v>
      </c>
      <c r="E44" s="11">
        <v>0.1</v>
      </c>
      <c r="F44" s="12">
        <v>1.3</v>
      </c>
      <c r="G44" s="12"/>
      <c r="H44" s="55">
        <f t="shared" si="10"/>
        <v>1.4000000000000001</v>
      </c>
      <c r="I44" s="191">
        <f t="shared" si="5"/>
        <v>31799</v>
      </c>
      <c r="J44" s="63"/>
      <c r="K44" s="12">
        <v>0.9</v>
      </c>
      <c r="L44" s="12"/>
      <c r="M44" s="55">
        <f t="shared" si="11"/>
        <v>0.9</v>
      </c>
      <c r="N44" s="191">
        <f t="shared" si="6"/>
        <v>24480</v>
      </c>
      <c r="O44" s="63"/>
      <c r="P44" s="12">
        <v>1.5</v>
      </c>
      <c r="Q44" s="12"/>
      <c r="R44" s="55">
        <f t="shared" si="12"/>
        <v>1.5</v>
      </c>
      <c r="S44" s="191">
        <f t="shared" si="7"/>
        <v>34650</v>
      </c>
      <c r="T44" s="63"/>
      <c r="U44" s="12"/>
      <c r="V44" s="12"/>
      <c r="W44" s="55">
        <f t="shared" si="13"/>
        <v>0</v>
      </c>
      <c r="X44" s="191">
        <f t="shared" si="8"/>
        <v>0</v>
      </c>
      <c r="Y44" s="63"/>
      <c r="Z44" s="12"/>
      <c r="AA44" s="12"/>
      <c r="AB44" s="55">
        <f t="shared" si="14"/>
        <v>0</v>
      </c>
      <c r="AC44" s="191">
        <f t="shared" si="9"/>
        <v>0</v>
      </c>
      <c r="AE44" s="2"/>
    </row>
    <row r="45" spans="1:31" x14ac:dyDescent="0.25">
      <c r="A45" s="16" t="s">
        <v>103</v>
      </c>
      <c r="B45" s="41" t="s">
        <v>104</v>
      </c>
      <c r="C45" s="10" t="s">
        <v>45</v>
      </c>
      <c r="D45" s="10">
        <v>86</v>
      </c>
      <c r="E45" s="11"/>
      <c r="F45" s="12">
        <v>1.75</v>
      </c>
      <c r="G45" s="12"/>
      <c r="H45" s="55">
        <f t="shared" si="10"/>
        <v>1.75</v>
      </c>
      <c r="I45" s="191">
        <f t="shared" si="5"/>
        <v>41825</v>
      </c>
      <c r="J45" s="63"/>
      <c r="K45" s="12">
        <v>3.3</v>
      </c>
      <c r="L45" s="12"/>
      <c r="M45" s="55">
        <f t="shared" si="11"/>
        <v>3.3</v>
      </c>
      <c r="N45" s="191">
        <f t="shared" si="6"/>
        <v>89760</v>
      </c>
      <c r="O45" s="63"/>
      <c r="P45" s="12">
        <v>0.9</v>
      </c>
      <c r="Q45" s="12"/>
      <c r="R45" s="55">
        <f t="shared" si="12"/>
        <v>0.9</v>
      </c>
      <c r="S45" s="191">
        <f t="shared" si="7"/>
        <v>20790</v>
      </c>
      <c r="T45" s="63"/>
      <c r="U45" s="12">
        <v>0.9</v>
      </c>
      <c r="V45" s="12"/>
      <c r="W45" s="55">
        <f t="shared" si="13"/>
        <v>0.9</v>
      </c>
      <c r="X45" s="191">
        <f t="shared" si="8"/>
        <v>20070</v>
      </c>
      <c r="Y45" s="63"/>
      <c r="Z45" s="12"/>
      <c r="AA45" s="12"/>
      <c r="AB45" s="55">
        <f t="shared" si="14"/>
        <v>0</v>
      </c>
      <c r="AC45" s="191">
        <f t="shared" si="9"/>
        <v>0</v>
      </c>
      <c r="AE45" s="2"/>
    </row>
    <row r="46" spans="1:31" x14ac:dyDescent="0.25">
      <c r="A46" s="16" t="s">
        <v>105</v>
      </c>
      <c r="B46" s="41" t="s">
        <v>106</v>
      </c>
      <c r="C46" s="10" t="s">
        <v>23</v>
      </c>
      <c r="D46" s="10">
        <v>86</v>
      </c>
      <c r="E46" s="11">
        <v>0.3</v>
      </c>
      <c r="F46" s="12"/>
      <c r="G46" s="12">
        <v>2</v>
      </c>
      <c r="H46" s="55">
        <f t="shared" si="10"/>
        <v>2.2999999999999998</v>
      </c>
      <c r="I46" s="191">
        <f t="shared" si="5"/>
        <v>49987</v>
      </c>
      <c r="J46" s="63"/>
      <c r="K46" s="12"/>
      <c r="L46" s="12">
        <v>1.5</v>
      </c>
      <c r="M46" s="55">
        <f t="shared" si="11"/>
        <v>1.5</v>
      </c>
      <c r="N46" s="191">
        <f t="shared" si="6"/>
        <v>40800</v>
      </c>
      <c r="O46" s="63"/>
      <c r="P46" s="12"/>
      <c r="Q46" s="12">
        <v>1.5</v>
      </c>
      <c r="R46" s="55">
        <f t="shared" si="12"/>
        <v>1.5</v>
      </c>
      <c r="S46" s="191">
        <f t="shared" si="7"/>
        <v>34650</v>
      </c>
      <c r="T46" s="63"/>
      <c r="U46" s="12"/>
      <c r="V46" s="12"/>
      <c r="W46" s="55">
        <f t="shared" si="13"/>
        <v>0</v>
      </c>
      <c r="X46" s="191">
        <f t="shared" si="8"/>
        <v>0</v>
      </c>
      <c r="Y46" s="63">
        <v>0.2</v>
      </c>
      <c r="Z46" s="12"/>
      <c r="AA46" s="12"/>
      <c r="AB46" s="55">
        <f t="shared" si="14"/>
        <v>0.2</v>
      </c>
      <c r="AC46" s="191">
        <f t="shared" si="9"/>
        <v>1458</v>
      </c>
      <c r="AE46" s="2"/>
    </row>
    <row r="47" spans="1:31" x14ac:dyDescent="0.25">
      <c r="A47" s="16" t="s">
        <v>107</v>
      </c>
      <c r="B47" s="41" t="s">
        <v>108</v>
      </c>
      <c r="C47" s="10" t="s">
        <v>31</v>
      </c>
      <c r="D47" s="10">
        <v>87</v>
      </c>
      <c r="E47" s="11">
        <v>3</v>
      </c>
      <c r="F47" s="12"/>
      <c r="G47" s="12"/>
      <c r="H47" s="55">
        <f t="shared" si="10"/>
        <v>3</v>
      </c>
      <c r="I47" s="191">
        <f t="shared" si="5"/>
        <v>21870</v>
      </c>
      <c r="J47" s="63"/>
      <c r="K47" s="12">
        <v>0.5</v>
      </c>
      <c r="L47" s="12"/>
      <c r="M47" s="55">
        <f t="shared" si="11"/>
        <v>0.5</v>
      </c>
      <c r="N47" s="191">
        <f t="shared" si="6"/>
        <v>13600</v>
      </c>
      <c r="O47" s="63"/>
      <c r="P47" s="12">
        <v>1</v>
      </c>
      <c r="Q47" s="12"/>
      <c r="R47" s="55">
        <f t="shared" si="12"/>
        <v>1</v>
      </c>
      <c r="S47" s="191">
        <f t="shared" si="7"/>
        <v>23100</v>
      </c>
      <c r="T47" s="63"/>
      <c r="U47" s="12"/>
      <c r="V47" s="12"/>
      <c r="W47" s="55">
        <f t="shared" si="13"/>
        <v>0</v>
      </c>
      <c r="X47" s="191">
        <f t="shared" si="8"/>
        <v>0</v>
      </c>
      <c r="Y47" s="63"/>
      <c r="Z47" s="12"/>
      <c r="AA47" s="12"/>
      <c r="AB47" s="55">
        <f t="shared" si="14"/>
        <v>0</v>
      </c>
      <c r="AC47" s="191">
        <f t="shared" si="9"/>
        <v>0</v>
      </c>
      <c r="AE47" s="2"/>
    </row>
    <row r="48" spans="1:31" x14ac:dyDescent="0.25">
      <c r="A48" s="16" t="s">
        <v>109</v>
      </c>
      <c r="B48" s="41" t="s">
        <v>110</v>
      </c>
      <c r="C48" s="10" t="s">
        <v>36</v>
      </c>
      <c r="D48" s="10">
        <v>87</v>
      </c>
      <c r="E48" s="11"/>
      <c r="F48" s="12">
        <v>0.7</v>
      </c>
      <c r="G48" s="12"/>
      <c r="H48" s="55">
        <f t="shared" si="10"/>
        <v>0.7</v>
      </c>
      <c r="I48" s="191">
        <f t="shared" si="5"/>
        <v>16730</v>
      </c>
      <c r="J48" s="63"/>
      <c r="K48" s="12">
        <v>0.6</v>
      </c>
      <c r="L48" s="12">
        <v>0.7</v>
      </c>
      <c r="M48" s="55">
        <f t="shared" si="11"/>
        <v>1.2999999999999998</v>
      </c>
      <c r="N48" s="191">
        <f t="shared" si="6"/>
        <v>35360</v>
      </c>
      <c r="O48" s="63"/>
      <c r="P48" s="12"/>
      <c r="Q48" s="12">
        <v>1.1000000000000001</v>
      </c>
      <c r="R48" s="55">
        <f t="shared" si="12"/>
        <v>1.1000000000000001</v>
      </c>
      <c r="S48" s="191">
        <f t="shared" si="7"/>
        <v>25410.000000000004</v>
      </c>
      <c r="T48" s="63"/>
      <c r="U48" s="12"/>
      <c r="V48" s="12"/>
      <c r="W48" s="55">
        <f t="shared" si="13"/>
        <v>0</v>
      </c>
      <c r="X48" s="191">
        <f t="shared" si="8"/>
        <v>0</v>
      </c>
      <c r="Y48" s="63"/>
      <c r="Z48" s="12"/>
      <c r="AA48" s="12"/>
      <c r="AB48" s="55">
        <f t="shared" si="14"/>
        <v>0</v>
      </c>
      <c r="AC48" s="191">
        <f t="shared" si="9"/>
        <v>0</v>
      </c>
      <c r="AE48" s="2"/>
    </row>
    <row r="49" spans="1:31" x14ac:dyDescent="0.25">
      <c r="A49" s="16" t="s">
        <v>111</v>
      </c>
      <c r="B49" s="41" t="s">
        <v>112</v>
      </c>
      <c r="C49" s="10" t="s">
        <v>20</v>
      </c>
      <c r="D49" s="10">
        <v>88</v>
      </c>
      <c r="E49" s="11"/>
      <c r="F49" s="12">
        <v>1</v>
      </c>
      <c r="G49" s="12">
        <v>0.8</v>
      </c>
      <c r="H49" s="55">
        <f t="shared" si="10"/>
        <v>1.8</v>
      </c>
      <c r="I49" s="191">
        <f t="shared" si="5"/>
        <v>43020</v>
      </c>
      <c r="J49" s="63"/>
      <c r="K49" s="12">
        <v>1.5</v>
      </c>
      <c r="L49" s="12"/>
      <c r="M49" s="55">
        <f t="shared" si="11"/>
        <v>1.5</v>
      </c>
      <c r="N49" s="191">
        <f t="shared" si="6"/>
        <v>40800</v>
      </c>
      <c r="O49" s="63"/>
      <c r="P49" s="12">
        <v>3</v>
      </c>
      <c r="Q49" s="12"/>
      <c r="R49" s="55">
        <f t="shared" si="12"/>
        <v>3</v>
      </c>
      <c r="S49" s="191">
        <f t="shared" si="7"/>
        <v>69300</v>
      </c>
      <c r="T49" s="63"/>
      <c r="U49" s="12">
        <v>1.5</v>
      </c>
      <c r="V49" s="12"/>
      <c r="W49" s="55">
        <f t="shared" si="13"/>
        <v>1.5</v>
      </c>
      <c r="X49" s="191">
        <f t="shared" si="8"/>
        <v>33450</v>
      </c>
      <c r="Y49" s="63"/>
      <c r="Z49" s="12"/>
      <c r="AA49" s="12"/>
      <c r="AB49" s="55">
        <f t="shared" si="14"/>
        <v>0</v>
      </c>
      <c r="AC49" s="191">
        <f t="shared" si="9"/>
        <v>0</v>
      </c>
      <c r="AE49" s="2"/>
    </row>
    <row r="50" spans="1:31" x14ac:dyDescent="0.25">
      <c r="A50" s="16" t="s">
        <v>113</v>
      </c>
      <c r="B50" s="41" t="s">
        <v>114</v>
      </c>
      <c r="C50" s="10" t="s">
        <v>45</v>
      </c>
      <c r="D50" s="10">
        <v>88</v>
      </c>
      <c r="E50" s="11"/>
      <c r="F50" s="12"/>
      <c r="G50" s="12">
        <v>2</v>
      </c>
      <c r="H50" s="55">
        <f t="shared" si="10"/>
        <v>2</v>
      </c>
      <c r="I50" s="191">
        <f t="shared" si="5"/>
        <v>47800</v>
      </c>
      <c r="J50" s="63"/>
      <c r="K50" s="12"/>
      <c r="L50" s="12">
        <v>2.5</v>
      </c>
      <c r="M50" s="55">
        <f t="shared" si="11"/>
        <v>2.5</v>
      </c>
      <c r="N50" s="191">
        <f t="shared" si="6"/>
        <v>68000</v>
      </c>
      <c r="O50" s="63"/>
      <c r="P50" s="12"/>
      <c r="Q50" s="12">
        <v>1.2</v>
      </c>
      <c r="R50" s="55">
        <f t="shared" si="12"/>
        <v>1.2</v>
      </c>
      <c r="S50" s="191">
        <f t="shared" si="7"/>
        <v>27720</v>
      </c>
      <c r="T50" s="63"/>
      <c r="U50" s="12"/>
      <c r="V50" s="12"/>
      <c r="W50" s="55">
        <f t="shared" si="13"/>
        <v>0</v>
      </c>
      <c r="X50" s="191">
        <f>T50*$T$7+U50*$U$7+V50*$V$7</f>
        <v>0</v>
      </c>
      <c r="Y50" s="63"/>
      <c r="Z50" s="12"/>
      <c r="AA50" s="12"/>
      <c r="AB50" s="55">
        <f t="shared" si="14"/>
        <v>0</v>
      </c>
      <c r="AC50" s="191">
        <f t="shared" si="9"/>
        <v>0</v>
      </c>
      <c r="AE50" s="2"/>
    </row>
    <row r="51" spans="1:31" x14ac:dyDescent="0.25">
      <c r="A51" s="16" t="s">
        <v>115</v>
      </c>
      <c r="B51" s="41" t="s">
        <v>116</v>
      </c>
      <c r="C51" s="10" t="s">
        <v>23</v>
      </c>
      <c r="D51" s="10">
        <v>88</v>
      </c>
      <c r="E51" s="11">
        <v>1</v>
      </c>
      <c r="F51" s="12">
        <v>3</v>
      </c>
      <c r="G51" s="12"/>
      <c r="H51" s="55">
        <f t="shared" si="10"/>
        <v>4</v>
      </c>
      <c r="I51" s="191">
        <f t="shared" si="5"/>
        <v>78990</v>
      </c>
      <c r="J51" s="63">
        <v>0.4</v>
      </c>
      <c r="K51" s="12">
        <v>1.4</v>
      </c>
      <c r="L51" s="12"/>
      <c r="M51" s="55">
        <f t="shared" si="11"/>
        <v>1.7999999999999998</v>
      </c>
      <c r="N51" s="191">
        <f t="shared" si="6"/>
        <v>40996</v>
      </c>
      <c r="O51" s="63"/>
      <c r="P51" s="12">
        <v>1</v>
      </c>
      <c r="Q51" s="12"/>
      <c r="R51" s="55">
        <f t="shared" si="12"/>
        <v>1</v>
      </c>
      <c r="S51" s="191">
        <f t="shared" si="7"/>
        <v>23100</v>
      </c>
      <c r="T51" s="63"/>
      <c r="U51" s="12"/>
      <c r="V51" s="12"/>
      <c r="W51" s="55">
        <f t="shared" si="13"/>
        <v>0</v>
      </c>
      <c r="X51" s="191">
        <f t="shared" si="8"/>
        <v>0</v>
      </c>
      <c r="Y51" s="63"/>
      <c r="Z51" s="12"/>
      <c r="AA51" s="12"/>
      <c r="AB51" s="55">
        <f t="shared" si="14"/>
        <v>0</v>
      </c>
      <c r="AC51" s="191">
        <f t="shared" si="9"/>
        <v>0</v>
      </c>
      <c r="AE51" s="2"/>
    </row>
    <row r="52" spans="1:31" x14ac:dyDescent="0.25">
      <c r="A52" s="16" t="s">
        <v>117</v>
      </c>
      <c r="B52" s="41" t="s">
        <v>118</v>
      </c>
      <c r="C52" s="10" t="s">
        <v>31</v>
      </c>
      <c r="D52" s="10">
        <v>88</v>
      </c>
      <c r="E52" s="11"/>
      <c r="F52" s="12"/>
      <c r="G52" s="12"/>
      <c r="H52" s="55">
        <f t="shared" si="10"/>
        <v>0</v>
      </c>
      <c r="I52" s="191">
        <f t="shared" si="5"/>
        <v>0</v>
      </c>
      <c r="J52" s="63"/>
      <c r="K52" s="12">
        <v>1</v>
      </c>
      <c r="L52" s="12"/>
      <c r="M52" s="55">
        <f t="shared" si="11"/>
        <v>1</v>
      </c>
      <c r="N52" s="191">
        <f t="shared" si="6"/>
        <v>27200</v>
      </c>
      <c r="O52" s="63"/>
      <c r="P52" s="12"/>
      <c r="Q52" s="12">
        <v>1.1000000000000001</v>
      </c>
      <c r="R52" s="55">
        <f t="shared" si="12"/>
        <v>1.1000000000000001</v>
      </c>
      <c r="S52" s="191">
        <f t="shared" si="7"/>
        <v>25410.000000000004</v>
      </c>
      <c r="T52" s="63"/>
      <c r="U52" s="12"/>
      <c r="V52" s="12"/>
      <c r="W52" s="55">
        <f t="shared" si="13"/>
        <v>0</v>
      </c>
      <c r="X52" s="191">
        <f t="shared" si="8"/>
        <v>0</v>
      </c>
      <c r="Y52" s="63"/>
      <c r="Z52" s="12"/>
      <c r="AA52" s="12"/>
      <c r="AB52" s="55">
        <f t="shared" si="14"/>
        <v>0</v>
      </c>
      <c r="AC52" s="191">
        <f t="shared" si="9"/>
        <v>0</v>
      </c>
      <c r="AE52" s="2"/>
    </row>
    <row r="53" spans="1:31" x14ac:dyDescent="0.25">
      <c r="A53" s="16" t="s">
        <v>119</v>
      </c>
      <c r="B53" s="41" t="s">
        <v>120</v>
      </c>
      <c r="C53" s="10" t="s">
        <v>70</v>
      </c>
      <c r="D53" s="10">
        <v>92</v>
      </c>
      <c r="E53" s="11"/>
      <c r="F53" s="12">
        <v>3.1</v>
      </c>
      <c r="G53" s="12"/>
      <c r="H53" s="55">
        <f t="shared" si="10"/>
        <v>3.1</v>
      </c>
      <c r="I53" s="191">
        <f t="shared" si="5"/>
        <v>74090</v>
      </c>
      <c r="J53" s="63">
        <v>0.5</v>
      </c>
      <c r="K53" s="12">
        <v>0.1</v>
      </c>
      <c r="L53" s="12"/>
      <c r="M53" s="55">
        <f t="shared" si="11"/>
        <v>0.6</v>
      </c>
      <c r="N53" s="191">
        <f t="shared" si="6"/>
        <v>6365</v>
      </c>
      <c r="O53" s="63"/>
      <c r="P53" s="12">
        <v>0.8</v>
      </c>
      <c r="Q53" s="12"/>
      <c r="R53" s="55">
        <f t="shared" si="12"/>
        <v>0.8</v>
      </c>
      <c r="S53" s="191">
        <f t="shared" si="7"/>
        <v>18480</v>
      </c>
      <c r="T53" s="63"/>
      <c r="U53" s="12"/>
      <c r="V53" s="12"/>
      <c r="W53" s="55">
        <f t="shared" si="13"/>
        <v>0</v>
      </c>
      <c r="X53" s="191">
        <f t="shared" si="8"/>
        <v>0</v>
      </c>
      <c r="Y53" s="63"/>
      <c r="Z53" s="12"/>
      <c r="AA53" s="12"/>
      <c r="AB53" s="55">
        <f t="shared" si="14"/>
        <v>0</v>
      </c>
      <c r="AC53" s="191">
        <f t="shared" si="9"/>
        <v>0</v>
      </c>
      <c r="AE53" s="2"/>
    </row>
    <row r="54" spans="1:31" x14ac:dyDescent="0.25">
      <c r="A54" s="16" t="s">
        <v>121</v>
      </c>
      <c r="B54" s="41" t="s">
        <v>122</v>
      </c>
      <c r="C54" s="10" t="s">
        <v>123</v>
      </c>
      <c r="D54" s="10">
        <v>93</v>
      </c>
      <c r="E54" s="11"/>
      <c r="F54" s="12"/>
      <c r="G54" s="12"/>
      <c r="H54" s="55">
        <f t="shared" si="10"/>
        <v>0</v>
      </c>
      <c r="I54" s="191">
        <f t="shared" si="5"/>
        <v>0</v>
      </c>
      <c r="J54" s="63"/>
      <c r="K54" s="12">
        <v>5</v>
      </c>
      <c r="L54" s="12"/>
      <c r="M54" s="55">
        <f t="shared" si="11"/>
        <v>5</v>
      </c>
      <c r="N54" s="191">
        <f t="shared" si="6"/>
        <v>136000</v>
      </c>
      <c r="O54" s="63"/>
      <c r="P54" s="12">
        <v>6</v>
      </c>
      <c r="Q54" s="12"/>
      <c r="R54" s="55">
        <f t="shared" si="12"/>
        <v>6</v>
      </c>
      <c r="S54" s="191">
        <f t="shared" si="7"/>
        <v>138600</v>
      </c>
      <c r="T54" s="63"/>
      <c r="U54" s="12"/>
      <c r="V54" s="12"/>
      <c r="W54" s="55">
        <f t="shared" si="13"/>
        <v>0</v>
      </c>
      <c r="X54" s="191">
        <f t="shared" si="8"/>
        <v>0</v>
      </c>
      <c r="Y54" s="63"/>
      <c r="Z54" s="12"/>
      <c r="AA54" s="12"/>
      <c r="AB54" s="55">
        <f t="shared" si="14"/>
        <v>0</v>
      </c>
      <c r="AC54" s="191">
        <f t="shared" si="9"/>
        <v>0</v>
      </c>
      <c r="AE54" s="2"/>
    </row>
    <row r="55" spans="1:31" x14ac:dyDescent="0.25">
      <c r="A55" s="16" t="s">
        <v>124</v>
      </c>
      <c r="B55" s="41" t="s">
        <v>125</v>
      </c>
      <c r="C55" s="10" t="s">
        <v>23</v>
      </c>
      <c r="D55" s="10">
        <v>93</v>
      </c>
      <c r="E55" s="11"/>
      <c r="F55" s="12">
        <v>3.3</v>
      </c>
      <c r="G55" s="12"/>
      <c r="H55" s="55">
        <f t="shared" si="10"/>
        <v>3.3</v>
      </c>
      <c r="I55" s="191">
        <f t="shared" si="5"/>
        <v>78870</v>
      </c>
      <c r="J55" s="63"/>
      <c r="K55" s="12">
        <v>1.8</v>
      </c>
      <c r="L55" s="12"/>
      <c r="M55" s="55">
        <f t="shared" si="11"/>
        <v>1.8</v>
      </c>
      <c r="N55" s="191">
        <f t="shared" si="6"/>
        <v>48960</v>
      </c>
      <c r="O55" s="63"/>
      <c r="P55" s="12"/>
      <c r="Q55" s="12">
        <v>1.1000000000000001</v>
      </c>
      <c r="R55" s="55">
        <f t="shared" si="12"/>
        <v>1.1000000000000001</v>
      </c>
      <c r="S55" s="191">
        <f t="shared" si="7"/>
        <v>25410.000000000004</v>
      </c>
      <c r="T55" s="63"/>
      <c r="U55" s="12"/>
      <c r="V55" s="12"/>
      <c r="W55" s="55">
        <f t="shared" si="13"/>
        <v>0</v>
      </c>
      <c r="X55" s="191">
        <f t="shared" si="8"/>
        <v>0</v>
      </c>
      <c r="Y55" s="63"/>
      <c r="Z55" s="12"/>
      <c r="AA55" s="12"/>
      <c r="AB55" s="55">
        <f t="shared" si="14"/>
        <v>0</v>
      </c>
      <c r="AC55" s="191">
        <f t="shared" si="9"/>
        <v>0</v>
      </c>
      <c r="AE55" s="2"/>
    </row>
    <row r="56" spans="1:31" x14ac:dyDescent="0.25">
      <c r="A56" s="16" t="s">
        <v>126</v>
      </c>
      <c r="B56" s="41" t="s">
        <v>127</v>
      </c>
      <c r="C56" s="10" t="s">
        <v>23</v>
      </c>
      <c r="D56" s="10">
        <v>94</v>
      </c>
      <c r="E56" s="11"/>
      <c r="F56" s="12">
        <v>4.0999999999999996</v>
      </c>
      <c r="G56" s="12"/>
      <c r="H56" s="55">
        <f t="shared" si="10"/>
        <v>4.0999999999999996</v>
      </c>
      <c r="I56" s="191">
        <f t="shared" si="5"/>
        <v>97989.999999999985</v>
      </c>
      <c r="J56" s="63"/>
      <c r="K56" s="12">
        <v>1.9</v>
      </c>
      <c r="L56" s="12"/>
      <c r="M56" s="55">
        <f t="shared" si="11"/>
        <v>1.9</v>
      </c>
      <c r="N56" s="191">
        <f t="shared" si="6"/>
        <v>51680</v>
      </c>
      <c r="O56" s="63"/>
      <c r="P56" s="12">
        <v>3</v>
      </c>
      <c r="Q56" s="12"/>
      <c r="R56" s="55">
        <f t="shared" si="12"/>
        <v>3</v>
      </c>
      <c r="S56" s="191">
        <f t="shared" si="7"/>
        <v>69300</v>
      </c>
      <c r="T56" s="63"/>
      <c r="U56" s="12"/>
      <c r="V56" s="12"/>
      <c r="W56" s="55">
        <f t="shared" si="13"/>
        <v>0</v>
      </c>
      <c r="X56" s="191">
        <f t="shared" si="8"/>
        <v>0</v>
      </c>
      <c r="Y56" s="63"/>
      <c r="Z56" s="12"/>
      <c r="AA56" s="12"/>
      <c r="AB56" s="55">
        <f t="shared" si="14"/>
        <v>0</v>
      </c>
      <c r="AC56" s="191">
        <f t="shared" si="9"/>
        <v>0</v>
      </c>
      <c r="AE56" s="2"/>
    </row>
    <row r="57" spans="1:31" x14ac:dyDescent="0.25">
      <c r="A57" s="16" t="s">
        <v>128</v>
      </c>
      <c r="B57" s="41" t="s">
        <v>129</v>
      </c>
      <c r="C57" s="10" t="s">
        <v>31</v>
      </c>
      <c r="D57" s="10">
        <v>94</v>
      </c>
      <c r="E57" s="11"/>
      <c r="F57" s="12"/>
      <c r="G57" s="12"/>
      <c r="H57" s="55">
        <f t="shared" si="10"/>
        <v>0</v>
      </c>
      <c r="I57" s="191">
        <f t="shared" si="5"/>
        <v>0</v>
      </c>
      <c r="J57" s="63"/>
      <c r="K57" s="12">
        <v>2.2999999999999998</v>
      </c>
      <c r="L57" s="12"/>
      <c r="M57" s="55">
        <f t="shared" si="11"/>
        <v>2.2999999999999998</v>
      </c>
      <c r="N57" s="191">
        <f t="shared" si="6"/>
        <v>62559.999999999993</v>
      </c>
      <c r="O57" s="63"/>
      <c r="P57" s="12">
        <v>3.3</v>
      </c>
      <c r="Q57" s="12"/>
      <c r="R57" s="55">
        <f t="shared" si="12"/>
        <v>3.3</v>
      </c>
      <c r="S57" s="191">
        <f t="shared" si="7"/>
        <v>76230</v>
      </c>
      <c r="T57" s="63"/>
      <c r="U57" s="12"/>
      <c r="V57" s="12"/>
      <c r="W57" s="55">
        <f t="shared" si="13"/>
        <v>0</v>
      </c>
      <c r="X57" s="191">
        <f t="shared" si="8"/>
        <v>0</v>
      </c>
      <c r="Y57" s="63"/>
      <c r="Z57" s="12"/>
      <c r="AA57" s="12"/>
      <c r="AB57" s="55">
        <f t="shared" si="14"/>
        <v>0</v>
      </c>
      <c r="AC57" s="191">
        <f t="shared" si="9"/>
        <v>0</v>
      </c>
      <c r="AE57" s="2"/>
    </row>
    <row r="58" spans="1:31" x14ac:dyDescent="0.25">
      <c r="A58" s="16" t="s">
        <v>130</v>
      </c>
      <c r="B58" s="41" t="s">
        <v>131</v>
      </c>
      <c r="C58" s="10" t="s">
        <v>63</v>
      </c>
      <c r="D58" s="10">
        <v>95</v>
      </c>
      <c r="E58" s="11"/>
      <c r="F58" s="12"/>
      <c r="G58" s="12"/>
      <c r="H58" s="55">
        <f t="shared" si="10"/>
        <v>0</v>
      </c>
      <c r="I58" s="191">
        <f t="shared" si="5"/>
        <v>0</v>
      </c>
      <c r="J58" s="63"/>
      <c r="K58" s="12">
        <v>3</v>
      </c>
      <c r="L58" s="12"/>
      <c r="M58" s="55">
        <f t="shared" si="11"/>
        <v>3</v>
      </c>
      <c r="N58" s="191">
        <f t="shared" si="6"/>
        <v>81600</v>
      </c>
      <c r="O58" s="63"/>
      <c r="P58" s="12">
        <v>3</v>
      </c>
      <c r="Q58" s="12"/>
      <c r="R58" s="55">
        <f t="shared" si="12"/>
        <v>3</v>
      </c>
      <c r="S58" s="191">
        <f t="shared" si="7"/>
        <v>69300</v>
      </c>
      <c r="T58" s="63"/>
      <c r="U58" s="12"/>
      <c r="V58" s="12"/>
      <c r="W58" s="55">
        <f t="shared" si="13"/>
        <v>0</v>
      </c>
      <c r="X58" s="191">
        <f t="shared" si="8"/>
        <v>0</v>
      </c>
      <c r="Y58" s="63"/>
      <c r="Z58" s="12"/>
      <c r="AA58" s="12"/>
      <c r="AB58" s="55">
        <f t="shared" si="14"/>
        <v>0</v>
      </c>
      <c r="AC58" s="191">
        <f t="shared" si="9"/>
        <v>0</v>
      </c>
      <c r="AE58" s="2"/>
    </row>
    <row r="59" spans="1:31" x14ac:dyDescent="0.25">
      <c r="A59" s="16" t="s">
        <v>132</v>
      </c>
      <c r="B59" s="41" t="s">
        <v>133</v>
      </c>
      <c r="C59" s="10" t="s">
        <v>79</v>
      </c>
      <c r="D59" s="10">
        <v>95</v>
      </c>
      <c r="E59" s="11"/>
      <c r="F59" s="12"/>
      <c r="G59" s="12"/>
      <c r="H59" s="55">
        <f t="shared" si="10"/>
        <v>0</v>
      </c>
      <c r="I59" s="191">
        <f t="shared" si="5"/>
        <v>0</v>
      </c>
      <c r="J59" s="63"/>
      <c r="K59" s="12"/>
      <c r="L59" s="12"/>
      <c r="M59" s="55">
        <f t="shared" si="11"/>
        <v>0</v>
      </c>
      <c r="N59" s="191">
        <f t="shared" si="6"/>
        <v>0</v>
      </c>
      <c r="O59" s="63"/>
      <c r="P59" s="12"/>
      <c r="Q59" s="12">
        <v>3</v>
      </c>
      <c r="R59" s="55">
        <f t="shared" si="12"/>
        <v>3</v>
      </c>
      <c r="S59" s="191">
        <f t="shared" si="7"/>
        <v>69300</v>
      </c>
      <c r="T59" s="63"/>
      <c r="U59" s="12"/>
      <c r="V59" s="12"/>
      <c r="W59" s="55">
        <f t="shared" si="13"/>
        <v>0</v>
      </c>
      <c r="X59" s="191">
        <f t="shared" si="8"/>
        <v>0</v>
      </c>
      <c r="Y59" s="63"/>
      <c r="Z59" s="12"/>
      <c r="AA59" s="12"/>
      <c r="AB59" s="55">
        <f t="shared" si="14"/>
        <v>0</v>
      </c>
      <c r="AC59" s="191">
        <f>Y59*$Y$7+Z59*$Z$7+AA59*$AA$7</f>
        <v>0</v>
      </c>
      <c r="AE59" s="2"/>
    </row>
    <row r="60" spans="1:31" x14ac:dyDescent="0.25">
      <c r="A60" s="16" t="s">
        <v>134</v>
      </c>
      <c r="B60" s="41" t="s">
        <v>135</v>
      </c>
      <c r="C60" s="10" t="s">
        <v>70</v>
      </c>
      <c r="D60" s="10">
        <v>96</v>
      </c>
      <c r="E60" s="11"/>
      <c r="F60" s="12">
        <v>2.5</v>
      </c>
      <c r="G60" s="12"/>
      <c r="H60" s="55">
        <f t="shared" si="10"/>
        <v>2.5</v>
      </c>
      <c r="I60" s="191">
        <f t="shared" si="5"/>
        <v>59750</v>
      </c>
      <c r="J60" s="63"/>
      <c r="K60" s="12">
        <v>3.9</v>
      </c>
      <c r="L60" s="12"/>
      <c r="M60" s="55">
        <f t="shared" si="11"/>
        <v>3.9</v>
      </c>
      <c r="N60" s="191">
        <f t="shared" si="6"/>
        <v>106080</v>
      </c>
      <c r="O60" s="63"/>
      <c r="P60" s="12"/>
      <c r="Q60" s="12">
        <v>1.6</v>
      </c>
      <c r="R60" s="55">
        <f t="shared" si="12"/>
        <v>1.6</v>
      </c>
      <c r="S60" s="191">
        <f t="shared" si="7"/>
        <v>36960</v>
      </c>
      <c r="T60" s="63"/>
      <c r="U60" s="12"/>
      <c r="V60" s="12"/>
      <c r="W60" s="55">
        <f t="shared" si="13"/>
        <v>0</v>
      </c>
      <c r="X60" s="191">
        <f t="shared" si="8"/>
        <v>0</v>
      </c>
      <c r="Y60" s="63"/>
      <c r="Z60" s="12"/>
      <c r="AA60" s="12"/>
      <c r="AB60" s="55">
        <f t="shared" si="14"/>
        <v>0</v>
      </c>
      <c r="AC60" s="191">
        <f t="shared" si="9"/>
        <v>0</v>
      </c>
      <c r="AE60" s="2"/>
    </row>
    <row r="61" spans="1:31" x14ac:dyDescent="0.25">
      <c r="A61" s="16" t="s">
        <v>136</v>
      </c>
      <c r="B61" s="41" t="s">
        <v>137</v>
      </c>
      <c r="C61" s="10" t="s">
        <v>58</v>
      </c>
      <c r="D61" s="10">
        <v>96</v>
      </c>
      <c r="E61" s="11"/>
      <c r="F61" s="12">
        <v>5.6</v>
      </c>
      <c r="G61" s="12"/>
      <c r="H61" s="55">
        <f t="shared" si="10"/>
        <v>5.6</v>
      </c>
      <c r="I61" s="191">
        <f t="shared" si="5"/>
        <v>133840</v>
      </c>
      <c r="J61" s="63"/>
      <c r="K61" s="12"/>
      <c r="L61" s="12">
        <v>1</v>
      </c>
      <c r="M61" s="55">
        <f t="shared" si="11"/>
        <v>1</v>
      </c>
      <c r="N61" s="191">
        <f t="shared" si="6"/>
        <v>27200</v>
      </c>
      <c r="O61" s="63"/>
      <c r="P61" s="12"/>
      <c r="Q61" s="12">
        <v>2</v>
      </c>
      <c r="R61" s="55">
        <f t="shared" si="12"/>
        <v>2</v>
      </c>
      <c r="S61" s="191">
        <f t="shared" si="7"/>
        <v>46200</v>
      </c>
      <c r="T61" s="63"/>
      <c r="U61" s="12"/>
      <c r="V61" s="12"/>
      <c r="W61" s="55">
        <f t="shared" si="13"/>
        <v>0</v>
      </c>
      <c r="X61" s="191">
        <f t="shared" si="8"/>
        <v>0</v>
      </c>
      <c r="Y61" s="63"/>
      <c r="Z61" s="12"/>
      <c r="AA61" s="12"/>
      <c r="AB61" s="55">
        <f t="shared" si="14"/>
        <v>0</v>
      </c>
      <c r="AC61" s="191">
        <f t="shared" si="9"/>
        <v>0</v>
      </c>
      <c r="AE61" s="2"/>
    </row>
    <row r="62" spans="1:31" x14ac:dyDescent="0.25">
      <c r="A62" s="16" t="s">
        <v>138</v>
      </c>
      <c r="B62" s="41" t="s">
        <v>139</v>
      </c>
      <c r="C62" s="10" t="s">
        <v>23</v>
      </c>
      <c r="D62" s="10">
        <v>97</v>
      </c>
      <c r="E62" s="11">
        <v>1.3</v>
      </c>
      <c r="F62" s="12">
        <v>1.1000000000000001</v>
      </c>
      <c r="G62" s="12"/>
      <c r="H62" s="55">
        <f t="shared" si="10"/>
        <v>2.4000000000000004</v>
      </c>
      <c r="I62" s="191">
        <f t="shared" si="5"/>
        <v>35767</v>
      </c>
      <c r="J62" s="63"/>
      <c r="K62" s="12"/>
      <c r="L62" s="12">
        <v>2</v>
      </c>
      <c r="M62" s="55">
        <f t="shared" si="11"/>
        <v>2</v>
      </c>
      <c r="N62" s="191">
        <f t="shared" si="6"/>
        <v>54400</v>
      </c>
      <c r="O62" s="63">
        <v>0.2</v>
      </c>
      <c r="P62" s="12"/>
      <c r="Q62" s="12">
        <v>1.8</v>
      </c>
      <c r="R62" s="55">
        <f t="shared" si="12"/>
        <v>2</v>
      </c>
      <c r="S62" s="191">
        <f>O62*$O$7+P62*$P$7+Q62*$Q$7</f>
        <v>43038</v>
      </c>
      <c r="T62" s="63"/>
      <c r="U62" s="12"/>
      <c r="V62" s="12"/>
      <c r="W62" s="55">
        <f t="shared" si="13"/>
        <v>0</v>
      </c>
      <c r="X62" s="191">
        <f t="shared" si="8"/>
        <v>0</v>
      </c>
      <c r="Y62" s="63"/>
      <c r="Z62" s="12"/>
      <c r="AA62" s="12"/>
      <c r="AB62" s="55">
        <f t="shared" si="14"/>
        <v>0</v>
      </c>
      <c r="AC62" s="191">
        <f t="shared" si="9"/>
        <v>0</v>
      </c>
      <c r="AE62" s="2"/>
    </row>
    <row r="63" spans="1:31" x14ac:dyDescent="0.25">
      <c r="A63" s="16" t="s">
        <v>140</v>
      </c>
      <c r="B63" s="41" t="s">
        <v>141</v>
      </c>
      <c r="C63" s="10" t="s">
        <v>31</v>
      </c>
      <c r="D63" s="10">
        <v>97</v>
      </c>
      <c r="E63" s="11"/>
      <c r="F63" s="12">
        <v>3.9</v>
      </c>
      <c r="G63" s="12"/>
      <c r="H63" s="55">
        <f t="shared" si="10"/>
        <v>3.9</v>
      </c>
      <c r="I63" s="191">
        <f t="shared" si="5"/>
        <v>93210</v>
      </c>
      <c r="J63" s="63"/>
      <c r="K63" s="12">
        <v>1.5</v>
      </c>
      <c r="L63" s="12"/>
      <c r="M63" s="55">
        <f t="shared" si="11"/>
        <v>1.5</v>
      </c>
      <c r="N63" s="191">
        <f t="shared" si="6"/>
        <v>40800</v>
      </c>
      <c r="O63" s="63"/>
      <c r="P63" s="12">
        <v>5</v>
      </c>
      <c r="Q63" s="12"/>
      <c r="R63" s="55">
        <f t="shared" si="12"/>
        <v>5</v>
      </c>
      <c r="S63" s="191">
        <f t="shared" si="7"/>
        <v>115500</v>
      </c>
      <c r="T63" s="63"/>
      <c r="U63" s="12"/>
      <c r="V63" s="12"/>
      <c r="W63" s="55">
        <f t="shared" si="13"/>
        <v>0</v>
      </c>
      <c r="X63" s="191">
        <f t="shared" si="8"/>
        <v>0</v>
      </c>
      <c r="Y63" s="63"/>
      <c r="Z63" s="12"/>
      <c r="AA63" s="12"/>
      <c r="AB63" s="55">
        <f t="shared" si="14"/>
        <v>0</v>
      </c>
      <c r="AC63" s="191">
        <f t="shared" si="9"/>
        <v>0</v>
      </c>
      <c r="AE63" s="2"/>
    </row>
    <row r="64" spans="1:31" x14ac:dyDescent="0.25">
      <c r="A64" s="16" t="s">
        <v>142</v>
      </c>
      <c r="B64" s="41" t="s">
        <v>143</v>
      </c>
      <c r="C64" s="10" t="s">
        <v>20</v>
      </c>
      <c r="D64" s="10">
        <v>99</v>
      </c>
      <c r="E64" s="11"/>
      <c r="F64" s="12"/>
      <c r="G64" s="12"/>
      <c r="H64" s="55">
        <f t="shared" si="10"/>
        <v>0</v>
      </c>
      <c r="I64" s="191">
        <f t="shared" si="5"/>
        <v>0</v>
      </c>
      <c r="J64" s="63"/>
      <c r="K64" s="12">
        <v>0.2</v>
      </c>
      <c r="L64" s="12"/>
      <c r="M64" s="55">
        <f t="shared" si="11"/>
        <v>0.2</v>
      </c>
      <c r="N64" s="191">
        <f t="shared" si="6"/>
        <v>5440</v>
      </c>
      <c r="O64" s="63"/>
      <c r="P64" s="12">
        <v>4</v>
      </c>
      <c r="Q64" s="12"/>
      <c r="R64" s="55">
        <f t="shared" si="12"/>
        <v>4</v>
      </c>
      <c r="S64" s="191">
        <f t="shared" si="7"/>
        <v>92400</v>
      </c>
      <c r="T64" s="63"/>
      <c r="U64" s="12"/>
      <c r="V64" s="12"/>
      <c r="W64" s="55">
        <f t="shared" si="13"/>
        <v>0</v>
      </c>
      <c r="X64" s="191">
        <f t="shared" si="8"/>
        <v>0</v>
      </c>
      <c r="Y64" s="63"/>
      <c r="Z64" s="12"/>
      <c r="AA64" s="12"/>
      <c r="AB64" s="55">
        <f t="shared" si="14"/>
        <v>0</v>
      </c>
      <c r="AC64" s="191">
        <f t="shared" si="9"/>
        <v>0</v>
      </c>
      <c r="AE64" s="2"/>
    </row>
    <row r="65" spans="1:31" x14ac:dyDescent="0.25">
      <c r="A65" s="16" t="s">
        <v>144</v>
      </c>
      <c r="B65" s="41" t="s">
        <v>145</v>
      </c>
      <c r="C65" s="10" t="s">
        <v>146</v>
      </c>
      <c r="D65" s="10">
        <v>100</v>
      </c>
      <c r="E65" s="11"/>
      <c r="F65" s="12">
        <v>4.2</v>
      </c>
      <c r="G65" s="12"/>
      <c r="H65" s="55">
        <f t="shared" si="10"/>
        <v>4.2</v>
      </c>
      <c r="I65" s="191">
        <f t="shared" si="5"/>
        <v>100380</v>
      </c>
      <c r="J65" s="63"/>
      <c r="K65" s="12">
        <v>4</v>
      </c>
      <c r="L65" s="12"/>
      <c r="M65" s="55">
        <f t="shared" si="11"/>
        <v>4</v>
      </c>
      <c r="N65" s="191">
        <f t="shared" si="6"/>
        <v>108800</v>
      </c>
      <c r="O65" s="63"/>
      <c r="P65" s="12">
        <v>4</v>
      </c>
      <c r="Q65" s="12"/>
      <c r="R65" s="55">
        <f t="shared" si="12"/>
        <v>4</v>
      </c>
      <c r="S65" s="191">
        <f t="shared" si="7"/>
        <v>92400</v>
      </c>
      <c r="T65" s="63"/>
      <c r="U65" s="12"/>
      <c r="V65" s="12"/>
      <c r="W65" s="55">
        <f t="shared" si="13"/>
        <v>0</v>
      </c>
      <c r="X65" s="191">
        <f>T65*$T$7+U65*$U$7+V65*$V$7</f>
        <v>0</v>
      </c>
      <c r="Y65" s="63"/>
      <c r="Z65" s="12"/>
      <c r="AA65" s="12"/>
      <c r="AB65" s="55">
        <f t="shared" si="14"/>
        <v>0</v>
      </c>
      <c r="AC65" s="191">
        <f t="shared" si="9"/>
        <v>0</v>
      </c>
      <c r="AE65" s="2"/>
    </row>
    <row r="66" spans="1:31" x14ac:dyDescent="0.25">
      <c r="A66" s="16" t="s">
        <v>147</v>
      </c>
      <c r="B66" s="42" t="s">
        <v>148</v>
      </c>
      <c r="C66" s="13" t="s">
        <v>20</v>
      </c>
      <c r="D66" s="13">
        <v>100</v>
      </c>
      <c r="E66" s="14"/>
      <c r="F66" s="15"/>
      <c r="G66" s="15"/>
      <c r="H66" s="56">
        <f t="shared" si="10"/>
        <v>0</v>
      </c>
      <c r="I66" s="191">
        <f t="shared" si="5"/>
        <v>0</v>
      </c>
      <c r="J66" s="64"/>
      <c r="K66" s="15">
        <v>2.5</v>
      </c>
      <c r="L66" s="15"/>
      <c r="M66" s="56">
        <f t="shared" si="11"/>
        <v>2.5</v>
      </c>
      <c r="N66" s="191">
        <f t="shared" si="6"/>
        <v>68000</v>
      </c>
      <c r="O66" s="64"/>
      <c r="P66" s="15">
        <v>5</v>
      </c>
      <c r="Q66" s="15"/>
      <c r="R66" s="56">
        <f t="shared" si="12"/>
        <v>5</v>
      </c>
      <c r="S66" s="191">
        <f t="shared" si="7"/>
        <v>115500</v>
      </c>
      <c r="T66" s="64"/>
      <c r="U66" s="15"/>
      <c r="V66" s="15"/>
      <c r="W66" s="56">
        <f t="shared" si="13"/>
        <v>0</v>
      </c>
      <c r="X66" s="191">
        <f t="shared" si="8"/>
        <v>0</v>
      </c>
      <c r="Y66" s="64"/>
      <c r="Z66" s="15"/>
      <c r="AA66" s="15"/>
      <c r="AB66" s="56">
        <f t="shared" si="14"/>
        <v>0</v>
      </c>
      <c r="AC66" s="191">
        <f t="shared" si="9"/>
        <v>0</v>
      </c>
      <c r="AE66" s="2"/>
    </row>
    <row r="67" spans="1:31" x14ac:dyDescent="0.25">
      <c r="A67" s="16" t="s">
        <v>149</v>
      </c>
      <c r="B67" s="41" t="s">
        <v>150</v>
      </c>
      <c r="C67" s="10" t="s">
        <v>151</v>
      </c>
      <c r="D67" s="10">
        <v>100</v>
      </c>
      <c r="E67" s="11">
        <v>1.3</v>
      </c>
      <c r="F67" s="12">
        <v>2.1</v>
      </c>
      <c r="G67" s="12"/>
      <c r="H67" s="55">
        <f t="shared" si="10"/>
        <v>3.4000000000000004</v>
      </c>
      <c r="I67" s="191">
        <f t="shared" si="5"/>
        <v>59667</v>
      </c>
      <c r="J67" s="63">
        <v>0.23</v>
      </c>
      <c r="K67" s="12">
        <v>0.8</v>
      </c>
      <c r="L67" s="12"/>
      <c r="M67" s="55">
        <f t="shared" si="11"/>
        <v>1.03</v>
      </c>
      <c r="N67" s="191">
        <f t="shared" si="6"/>
        <v>23436.7</v>
      </c>
      <c r="O67" s="63"/>
      <c r="P67" s="12">
        <v>2</v>
      </c>
      <c r="Q67" s="12"/>
      <c r="R67" s="55">
        <f t="shared" si="12"/>
        <v>2</v>
      </c>
      <c r="S67" s="191">
        <f t="shared" si="7"/>
        <v>46200</v>
      </c>
      <c r="T67" s="63"/>
      <c r="U67" s="12"/>
      <c r="V67" s="12"/>
      <c r="W67" s="55">
        <f t="shared" si="13"/>
        <v>0</v>
      </c>
      <c r="X67" s="191">
        <f t="shared" si="8"/>
        <v>0</v>
      </c>
      <c r="Y67" s="63"/>
      <c r="Z67" s="12"/>
      <c r="AA67" s="12"/>
      <c r="AB67" s="55">
        <f t="shared" si="14"/>
        <v>0</v>
      </c>
      <c r="AC67" s="191">
        <f t="shared" si="9"/>
        <v>0</v>
      </c>
      <c r="AE67" s="2"/>
    </row>
    <row r="68" spans="1:31" x14ac:dyDescent="0.25">
      <c r="A68" s="16" t="s">
        <v>152</v>
      </c>
      <c r="B68" s="41" t="s">
        <v>153</v>
      </c>
      <c r="C68" s="10" t="s">
        <v>36</v>
      </c>
      <c r="D68" s="10">
        <v>100</v>
      </c>
      <c r="E68" s="11"/>
      <c r="F68" s="12">
        <v>4.9000000000000004</v>
      </c>
      <c r="G68" s="12"/>
      <c r="H68" s="55">
        <f t="shared" si="10"/>
        <v>4.9000000000000004</v>
      </c>
      <c r="I68" s="191">
        <f t="shared" si="5"/>
        <v>117110.00000000001</v>
      </c>
      <c r="J68" s="63"/>
      <c r="K68" s="12">
        <v>1.6</v>
      </c>
      <c r="L68" s="12"/>
      <c r="M68" s="55">
        <f t="shared" si="11"/>
        <v>1.6</v>
      </c>
      <c r="N68" s="191">
        <f>J68*$J$7+K68*$K$7+L68*$L$7</f>
        <v>43520</v>
      </c>
      <c r="O68" s="63"/>
      <c r="P68" s="12">
        <v>1.2</v>
      </c>
      <c r="Q68" s="12"/>
      <c r="R68" s="55">
        <f t="shared" si="12"/>
        <v>1.2</v>
      </c>
      <c r="S68" s="191">
        <f t="shared" si="7"/>
        <v>27720</v>
      </c>
      <c r="T68" s="63"/>
      <c r="U68" s="12"/>
      <c r="V68" s="12"/>
      <c r="W68" s="55">
        <f t="shared" si="13"/>
        <v>0</v>
      </c>
      <c r="X68" s="191">
        <f t="shared" si="8"/>
        <v>0</v>
      </c>
      <c r="Y68" s="63"/>
      <c r="Z68" s="12"/>
      <c r="AA68" s="12"/>
      <c r="AB68" s="55">
        <f t="shared" si="14"/>
        <v>0</v>
      </c>
      <c r="AC68" s="191">
        <f t="shared" si="9"/>
        <v>0</v>
      </c>
      <c r="AE68" s="2"/>
    </row>
    <row r="69" spans="1:31" x14ac:dyDescent="0.25">
      <c r="A69" s="16" t="s">
        <v>154</v>
      </c>
      <c r="B69" s="43" t="s">
        <v>155</v>
      </c>
      <c r="C69" s="37" t="s">
        <v>45</v>
      </c>
      <c r="D69" s="37">
        <v>101</v>
      </c>
      <c r="E69" s="38"/>
      <c r="F69" s="39">
        <v>1.9</v>
      </c>
      <c r="G69" s="39"/>
      <c r="H69" s="57">
        <v>1.9</v>
      </c>
      <c r="I69" s="191">
        <f t="shared" si="5"/>
        <v>45410</v>
      </c>
      <c r="J69" s="65"/>
      <c r="K69" s="39">
        <v>1.8</v>
      </c>
      <c r="L69" s="39"/>
      <c r="M69" s="57">
        <v>1.8</v>
      </c>
      <c r="N69" s="191">
        <f t="shared" si="6"/>
        <v>48960</v>
      </c>
      <c r="O69" s="65"/>
      <c r="P69" s="39"/>
      <c r="Q69" s="39">
        <v>1.1000000000000001</v>
      </c>
      <c r="R69" s="57">
        <v>1.1000000000000001</v>
      </c>
      <c r="S69" s="191">
        <f t="shared" si="7"/>
        <v>25410.000000000004</v>
      </c>
      <c r="T69" s="65"/>
      <c r="U69" s="39"/>
      <c r="V69" s="39"/>
      <c r="W69" s="55">
        <v>0</v>
      </c>
      <c r="X69" s="191">
        <f t="shared" si="8"/>
        <v>0</v>
      </c>
      <c r="Y69" s="65"/>
      <c r="Z69" s="39"/>
      <c r="AA69" s="39"/>
      <c r="AB69" s="55">
        <v>0</v>
      </c>
      <c r="AC69" s="191">
        <f t="shared" si="9"/>
        <v>0</v>
      </c>
      <c r="AE69" s="2"/>
    </row>
    <row r="70" spans="1:31" x14ac:dyDescent="0.25">
      <c r="A70" s="16" t="s">
        <v>156</v>
      </c>
      <c r="B70" s="41" t="s">
        <v>157</v>
      </c>
      <c r="C70" s="10" t="s">
        <v>26</v>
      </c>
      <c r="D70" s="10">
        <v>101</v>
      </c>
      <c r="E70" s="11"/>
      <c r="F70" s="12">
        <v>2.6</v>
      </c>
      <c r="G70" s="12"/>
      <c r="H70" s="55">
        <f t="shared" ref="H70:H101" si="15">SUM(E70:G70)</f>
        <v>2.6</v>
      </c>
      <c r="I70" s="191">
        <f t="shared" si="5"/>
        <v>62140</v>
      </c>
      <c r="J70" s="63"/>
      <c r="K70" s="12">
        <v>1.3</v>
      </c>
      <c r="L70" s="12"/>
      <c r="M70" s="55">
        <f t="shared" ref="M70:M101" si="16">SUM(J70:L70)</f>
        <v>1.3</v>
      </c>
      <c r="N70" s="191">
        <f t="shared" si="6"/>
        <v>35360</v>
      </c>
      <c r="O70" s="63"/>
      <c r="P70" s="12">
        <v>1</v>
      </c>
      <c r="Q70" s="12"/>
      <c r="R70" s="55">
        <f t="shared" ref="R70:R101" si="17">SUM(O70:Q70)</f>
        <v>1</v>
      </c>
      <c r="S70" s="191">
        <f t="shared" si="7"/>
        <v>23100</v>
      </c>
      <c r="T70" s="63"/>
      <c r="U70" s="12"/>
      <c r="V70" s="12"/>
      <c r="W70" s="55">
        <f t="shared" ref="W70:W101" si="18">SUM(T70:V70)</f>
        <v>0</v>
      </c>
      <c r="X70" s="191">
        <f t="shared" si="8"/>
        <v>0</v>
      </c>
      <c r="Y70" s="63"/>
      <c r="Z70" s="12"/>
      <c r="AA70" s="12"/>
      <c r="AB70" s="55">
        <f t="shared" ref="AB70:AB101" si="19">SUM(Y70:AA70)</f>
        <v>0</v>
      </c>
      <c r="AC70" s="191">
        <f t="shared" si="9"/>
        <v>0</v>
      </c>
      <c r="AE70" s="2"/>
    </row>
    <row r="71" spans="1:31" x14ac:dyDescent="0.25">
      <c r="A71" s="16" t="s">
        <v>158</v>
      </c>
      <c r="B71" s="41" t="s">
        <v>159</v>
      </c>
      <c r="C71" s="10" t="s">
        <v>63</v>
      </c>
      <c r="D71" s="10">
        <v>102</v>
      </c>
      <c r="E71" s="11"/>
      <c r="F71" s="12"/>
      <c r="G71" s="12"/>
      <c r="H71" s="55">
        <f t="shared" si="15"/>
        <v>0</v>
      </c>
      <c r="I71" s="191">
        <f t="shared" si="5"/>
        <v>0</v>
      </c>
      <c r="J71" s="63"/>
      <c r="K71" s="12">
        <v>2</v>
      </c>
      <c r="L71" s="12"/>
      <c r="M71" s="55">
        <f t="shared" si="16"/>
        <v>2</v>
      </c>
      <c r="N71" s="191">
        <f t="shared" si="6"/>
        <v>54400</v>
      </c>
      <c r="O71" s="63"/>
      <c r="P71" s="12">
        <v>1.3</v>
      </c>
      <c r="Q71" s="12"/>
      <c r="R71" s="55">
        <f t="shared" si="17"/>
        <v>1.3</v>
      </c>
      <c r="S71" s="191">
        <f t="shared" si="7"/>
        <v>30030</v>
      </c>
      <c r="T71" s="63"/>
      <c r="U71" s="12"/>
      <c r="V71" s="12"/>
      <c r="W71" s="55">
        <f t="shared" si="18"/>
        <v>0</v>
      </c>
      <c r="X71" s="191">
        <f t="shared" si="8"/>
        <v>0</v>
      </c>
      <c r="Y71" s="63"/>
      <c r="Z71" s="12"/>
      <c r="AA71" s="12"/>
      <c r="AB71" s="55">
        <f t="shared" si="19"/>
        <v>0</v>
      </c>
      <c r="AC71" s="191">
        <f t="shared" si="9"/>
        <v>0</v>
      </c>
      <c r="AE71" s="2"/>
    </row>
    <row r="72" spans="1:31" x14ac:dyDescent="0.25">
      <c r="A72" s="16" t="s">
        <v>160</v>
      </c>
      <c r="B72" s="41" t="s">
        <v>161</v>
      </c>
      <c r="C72" s="10" t="s">
        <v>20</v>
      </c>
      <c r="D72" s="10">
        <v>104</v>
      </c>
      <c r="E72" s="11">
        <v>2.1</v>
      </c>
      <c r="F72" s="12"/>
      <c r="G72" s="12"/>
      <c r="H72" s="55">
        <f t="shared" si="15"/>
        <v>2.1</v>
      </c>
      <c r="I72" s="191">
        <f t="shared" si="5"/>
        <v>15309</v>
      </c>
      <c r="J72" s="63"/>
      <c r="K72" s="12">
        <v>1.2</v>
      </c>
      <c r="L72" s="12"/>
      <c r="M72" s="55">
        <f t="shared" si="16"/>
        <v>1.2</v>
      </c>
      <c r="N72" s="191">
        <f t="shared" si="6"/>
        <v>32640</v>
      </c>
      <c r="O72" s="63"/>
      <c r="P72" s="12"/>
      <c r="Q72" s="12">
        <v>1.1000000000000001</v>
      </c>
      <c r="R72" s="55">
        <f t="shared" si="17"/>
        <v>1.1000000000000001</v>
      </c>
      <c r="S72" s="191">
        <f t="shared" si="7"/>
        <v>25410.000000000004</v>
      </c>
      <c r="T72" s="63"/>
      <c r="U72" s="12"/>
      <c r="V72" s="12"/>
      <c r="W72" s="55">
        <f t="shared" si="18"/>
        <v>0</v>
      </c>
      <c r="X72" s="191">
        <f t="shared" si="8"/>
        <v>0</v>
      </c>
      <c r="Y72" s="63"/>
      <c r="Z72" s="12"/>
      <c r="AA72" s="12"/>
      <c r="AB72" s="55">
        <f t="shared" si="19"/>
        <v>0</v>
      </c>
      <c r="AC72" s="191">
        <f t="shared" si="9"/>
        <v>0</v>
      </c>
      <c r="AE72" s="2"/>
    </row>
    <row r="73" spans="1:31" x14ac:dyDescent="0.25">
      <c r="A73" s="16" t="s">
        <v>162</v>
      </c>
      <c r="B73" s="41" t="s">
        <v>67</v>
      </c>
      <c r="C73" s="10" t="s">
        <v>45</v>
      </c>
      <c r="D73" s="10">
        <v>106</v>
      </c>
      <c r="E73" s="11"/>
      <c r="F73" s="12">
        <v>2.9</v>
      </c>
      <c r="G73" s="12"/>
      <c r="H73" s="55">
        <f t="shared" si="15"/>
        <v>2.9</v>
      </c>
      <c r="I73" s="191">
        <f t="shared" ref="I73:I136" si="20">E73*$E$7+F73*$F$7+G73*$G$7</f>
        <v>69310</v>
      </c>
      <c r="J73" s="63">
        <v>0.5</v>
      </c>
      <c r="K73" s="12">
        <v>1.2</v>
      </c>
      <c r="L73" s="12"/>
      <c r="M73" s="55">
        <f t="shared" si="16"/>
        <v>1.7</v>
      </c>
      <c r="N73" s="191">
        <f t="shared" ref="N73:N100" si="21">J73*$J$7+K73*$K$7+L73*$L$7</f>
        <v>36285</v>
      </c>
      <c r="O73" s="63"/>
      <c r="P73" s="12"/>
      <c r="Q73" s="12">
        <v>1.7</v>
      </c>
      <c r="R73" s="55">
        <f t="shared" si="17"/>
        <v>1.7</v>
      </c>
      <c r="S73" s="191">
        <f t="shared" ref="S73:S89" si="22">O73*$O$7+P73*$P$7+Q73*$Q$7</f>
        <v>39270</v>
      </c>
      <c r="T73" s="63"/>
      <c r="U73" s="12"/>
      <c r="V73" s="12"/>
      <c r="W73" s="55">
        <f t="shared" si="18"/>
        <v>0</v>
      </c>
      <c r="X73" s="191">
        <f t="shared" ref="X73:X77" si="23">T73*$T$7+U73*$U$7+V73*$V$7</f>
        <v>0</v>
      </c>
      <c r="Y73" s="63"/>
      <c r="Z73" s="12"/>
      <c r="AA73" s="12"/>
      <c r="AB73" s="55">
        <f t="shared" si="19"/>
        <v>0</v>
      </c>
      <c r="AC73" s="191">
        <f t="shared" ref="AC73:AC77" si="24">Y73*$Y$7+Z73*$Z$7+AA73*$AA$7</f>
        <v>0</v>
      </c>
      <c r="AE73" s="2"/>
    </row>
    <row r="74" spans="1:31" x14ac:dyDescent="0.25">
      <c r="A74" s="16" t="s">
        <v>163</v>
      </c>
      <c r="B74" s="41" t="s">
        <v>164</v>
      </c>
      <c r="C74" s="10" t="s">
        <v>45</v>
      </c>
      <c r="D74" s="10">
        <v>106</v>
      </c>
      <c r="E74" s="11">
        <v>3.7</v>
      </c>
      <c r="F74" s="12"/>
      <c r="G74" s="12">
        <v>1.3</v>
      </c>
      <c r="H74" s="55">
        <f t="shared" si="15"/>
        <v>5</v>
      </c>
      <c r="I74" s="191">
        <f t="shared" si="20"/>
        <v>58043</v>
      </c>
      <c r="J74" s="63"/>
      <c r="K74" s="12">
        <v>5</v>
      </c>
      <c r="L74" s="12"/>
      <c r="M74" s="55">
        <f t="shared" si="16"/>
        <v>5</v>
      </c>
      <c r="N74" s="191">
        <f t="shared" si="21"/>
        <v>136000</v>
      </c>
      <c r="O74" s="63"/>
      <c r="P74" s="12">
        <v>4</v>
      </c>
      <c r="Q74" s="12"/>
      <c r="R74" s="55">
        <f t="shared" si="17"/>
        <v>4</v>
      </c>
      <c r="S74" s="191">
        <f t="shared" si="22"/>
        <v>92400</v>
      </c>
      <c r="T74" s="63"/>
      <c r="U74" s="12"/>
      <c r="V74" s="12"/>
      <c r="W74" s="55">
        <f t="shared" si="18"/>
        <v>0</v>
      </c>
      <c r="X74" s="191">
        <f t="shared" si="23"/>
        <v>0</v>
      </c>
      <c r="Y74" s="63"/>
      <c r="Z74" s="12"/>
      <c r="AA74" s="12"/>
      <c r="AB74" s="55">
        <f t="shared" si="19"/>
        <v>0</v>
      </c>
      <c r="AC74" s="191">
        <f t="shared" si="24"/>
        <v>0</v>
      </c>
      <c r="AE74" s="2"/>
    </row>
    <row r="75" spans="1:31" x14ac:dyDescent="0.25">
      <c r="A75" s="16" t="s">
        <v>165</v>
      </c>
      <c r="B75" s="41" t="s">
        <v>166</v>
      </c>
      <c r="C75" s="10" t="s">
        <v>58</v>
      </c>
      <c r="D75" s="10">
        <v>106</v>
      </c>
      <c r="E75" s="11"/>
      <c r="F75" s="12">
        <v>5</v>
      </c>
      <c r="G75" s="12"/>
      <c r="H75" s="55">
        <f t="shared" si="15"/>
        <v>5</v>
      </c>
      <c r="I75" s="191">
        <f t="shared" si="20"/>
        <v>119500</v>
      </c>
      <c r="J75" s="63"/>
      <c r="K75" s="12">
        <v>3</v>
      </c>
      <c r="L75" s="12"/>
      <c r="M75" s="55">
        <f t="shared" si="16"/>
        <v>3</v>
      </c>
      <c r="N75" s="191">
        <f t="shared" si="21"/>
        <v>81600</v>
      </c>
      <c r="O75" s="63"/>
      <c r="P75" s="12">
        <v>3</v>
      </c>
      <c r="Q75" s="12"/>
      <c r="R75" s="55">
        <f t="shared" si="17"/>
        <v>3</v>
      </c>
      <c r="S75" s="191">
        <f t="shared" si="22"/>
        <v>69300</v>
      </c>
      <c r="T75" s="63"/>
      <c r="U75" s="12"/>
      <c r="V75" s="12"/>
      <c r="W75" s="55">
        <f t="shared" si="18"/>
        <v>0</v>
      </c>
      <c r="X75" s="191">
        <f t="shared" si="23"/>
        <v>0</v>
      </c>
      <c r="Y75" s="63"/>
      <c r="Z75" s="12"/>
      <c r="AA75" s="12"/>
      <c r="AB75" s="55">
        <f t="shared" si="19"/>
        <v>0</v>
      </c>
      <c r="AC75" s="191">
        <f t="shared" si="24"/>
        <v>0</v>
      </c>
      <c r="AE75" s="2"/>
    </row>
    <row r="76" spans="1:31" x14ac:dyDescent="0.25">
      <c r="A76" s="16" t="s">
        <v>167</v>
      </c>
      <c r="B76" s="41" t="s">
        <v>168</v>
      </c>
      <c r="C76" s="10" t="s">
        <v>26</v>
      </c>
      <c r="D76" s="10">
        <v>107</v>
      </c>
      <c r="E76" s="11"/>
      <c r="F76" s="12"/>
      <c r="G76" s="12"/>
      <c r="H76" s="55">
        <f t="shared" si="15"/>
        <v>0</v>
      </c>
      <c r="I76" s="191">
        <f t="shared" si="20"/>
        <v>0</v>
      </c>
      <c r="J76" s="63"/>
      <c r="K76" s="12">
        <v>2.1</v>
      </c>
      <c r="L76" s="12"/>
      <c r="M76" s="55">
        <f t="shared" si="16"/>
        <v>2.1</v>
      </c>
      <c r="N76" s="191">
        <f t="shared" si="21"/>
        <v>57120</v>
      </c>
      <c r="O76" s="63"/>
      <c r="P76" s="12"/>
      <c r="Q76" s="12">
        <v>1.5</v>
      </c>
      <c r="R76" s="55">
        <f t="shared" si="17"/>
        <v>1.5</v>
      </c>
      <c r="S76" s="191">
        <f t="shared" si="22"/>
        <v>34650</v>
      </c>
      <c r="T76" s="63"/>
      <c r="U76" s="12"/>
      <c r="V76" s="12"/>
      <c r="W76" s="55">
        <f t="shared" si="18"/>
        <v>0</v>
      </c>
      <c r="X76" s="191">
        <f t="shared" si="23"/>
        <v>0</v>
      </c>
      <c r="Y76" s="63"/>
      <c r="Z76" s="12"/>
      <c r="AA76" s="12"/>
      <c r="AB76" s="55">
        <f t="shared" si="19"/>
        <v>0</v>
      </c>
      <c r="AC76" s="191">
        <f t="shared" si="24"/>
        <v>0</v>
      </c>
      <c r="AE76" s="2"/>
    </row>
    <row r="77" spans="1:31" x14ac:dyDescent="0.25">
      <c r="A77" s="16" t="s">
        <v>169</v>
      </c>
      <c r="B77" s="41" t="s">
        <v>170</v>
      </c>
      <c r="C77" s="10" t="s">
        <v>20</v>
      </c>
      <c r="D77" s="10">
        <v>107</v>
      </c>
      <c r="E77" s="11"/>
      <c r="F77" s="12"/>
      <c r="G77" s="12"/>
      <c r="H77" s="55">
        <f t="shared" si="15"/>
        <v>0</v>
      </c>
      <c r="I77" s="191">
        <f t="shared" si="20"/>
        <v>0</v>
      </c>
      <c r="J77" s="63"/>
      <c r="K77" s="12">
        <v>2</v>
      </c>
      <c r="L77" s="12"/>
      <c r="M77" s="55">
        <f t="shared" si="16"/>
        <v>2</v>
      </c>
      <c r="N77" s="191">
        <f t="shared" si="21"/>
        <v>54400</v>
      </c>
      <c r="O77" s="63"/>
      <c r="P77" s="12">
        <v>2</v>
      </c>
      <c r="Q77" s="12"/>
      <c r="R77" s="55">
        <f t="shared" si="17"/>
        <v>2</v>
      </c>
      <c r="S77" s="191">
        <f t="shared" si="22"/>
        <v>46200</v>
      </c>
      <c r="T77" s="63"/>
      <c r="U77" s="12"/>
      <c r="V77" s="12"/>
      <c r="W77" s="55">
        <f t="shared" si="18"/>
        <v>0</v>
      </c>
      <c r="X77" s="191">
        <f t="shared" si="23"/>
        <v>0</v>
      </c>
      <c r="Y77" s="63"/>
      <c r="Z77" s="12"/>
      <c r="AA77" s="12"/>
      <c r="AB77" s="55">
        <f t="shared" si="19"/>
        <v>0</v>
      </c>
      <c r="AC77" s="191">
        <f t="shared" si="24"/>
        <v>0</v>
      </c>
      <c r="AE77" s="2"/>
    </row>
    <row r="78" spans="1:31" x14ac:dyDescent="0.25">
      <c r="A78" s="16" t="s">
        <v>171</v>
      </c>
      <c r="B78" s="41" t="s">
        <v>172</v>
      </c>
      <c r="C78" s="10" t="s">
        <v>58</v>
      </c>
      <c r="D78" s="10">
        <v>107</v>
      </c>
      <c r="E78" s="11"/>
      <c r="F78" s="12">
        <v>1.8</v>
      </c>
      <c r="G78" s="12"/>
      <c r="H78" s="55">
        <f t="shared" si="15"/>
        <v>1.8</v>
      </c>
      <c r="I78" s="191">
        <f t="shared" si="20"/>
        <v>43020</v>
      </c>
      <c r="J78" s="63"/>
      <c r="K78" s="12">
        <v>0.6</v>
      </c>
      <c r="L78" s="12"/>
      <c r="M78" s="55">
        <f t="shared" si="16"/>
        <v>0.6</v>
      </c>
      <c r="N78" s="191">
        <f t="shared" si="21"/>
        <v>16320</v>
      </c>
      <c r="O78" s="63"/>
      <c r="P78" s="12"/>
      <c r="Q78" s="12">
        <v>1.1000000000000001</v>
      </c>
      <c r="R78" s="55">
        <f t="shared" si="17"/>
        <v>1.1000000000000001</v>
      </c>
      <c r="S78" s="191">
        <f t="shared" si="22"/>
        <v>25410.000000000004</v>
      </c>
      <c r="T78" s="63"/>
      <c r="U78" s="12"/>
      <c r="V78" s="12"/>
      <c r="W78" s="55">
        <f t="shared" si="18"/>
        <v>0</v>
      </c>
      <c r="X78" s="191">
        <f>T78*$T$7+U78*$U$7+V78*$V$7</f>
        <v>0</v>
      </c>
      <c r="Y78" s="63"/>
      <c r="Z78" s="12"/>
      <c r="AA78" s="12"/>
      <c r="AB78" s="55">
        <f t="shared" si="19"/>
        <v>0</v>
      </c>
      <c r="AC78" s="191">
        <f>Y78*$Y$7+Z78*$Z$7+AA78*$AA$7</f>
        <v>0</v>
      </c>
      <c r="AE78" s="2"/>
    </row>
    <row r="79" spans="1:31" x14ac:dyDescent="0.25">
      <c r="A79" s="16" t="s">
        <v>173</v>
      </c>
      <c r="B79" s="41" t="s">
        <v>174</v>
      </c>
      <c r="C79" s="10" t="s">
        <v>175</v>
      </c>
      <c r="D79" s="10">
        <v>107</v>
      </c>
      <c r="E79" s="11"/>
      <c r="F79" s="12">
        <v>6</v>
      </c>
      <c r="G79" s="12"/>
      <c r="H79" s="55">
        <f t="shared" si="15"/>
        <v>6</v>
      </c>
      <c r="I79" s="191">
        <f t="shared" si="20"/>
        <v>143400</v>
      </c>
      <c r="J79" s="63"/>
      <c r="K79" s="12">
        <v>1.5</v>
      </c>
      <c r="L79" s="12"/>
      <c r="M79" s="55">
        <f t="shared" si="16"/>
        <v>1.5</v>
      </c>
      <c r="N79" s="191">
        <f t="shared" si="21"/>
        <v>40800</v>
      </c>
      <c r="O79" s="63"/>
      <c r="P79" s="12">
        <v>1.1000000000000001</v>
      </c>
      <c r="Q79" s="12"/>
      <c r="R79" s="55">
        <f t="shared" si="17"/>
        <v>1.1000000000000001</v>
      </c>
      <c r="S79" s="191">
        <f t="shared" si="22"/>
        <v>25410.000000000004</v>
      </c>
      <c r="T79" s="63"/>
      <c r="U79" s="12"/>
      <c r="V79" s="12"/>
      <c r="W79" s="55">
        <f t="shared" si="18"/>
        <v>0</v>
      </c>
      <c r="X79" s="191">
        <f t="shared" ref="X79:X106" si="25">T79*$T$7+U79*$U$7+V79*$V$7</f>
        <v>0</v>
      </c>
      <c r="Y79" s="63"/>
      <c r="Z79" s="12"/>
      <c r="AA79" s="12"/>
      <c r="AB79" s="55">
        <f t="shared" si="19"/>
        <v>0</v>
      </c>
      <c r="AC79" s="191">
        <f t="shared" ref="AC79:AC88" si="26">Y79*$Y$7+Z79*$Z$7+AA79*$AA$7</f>
        <v>0</v>
      </c>
      <c r="AE79" s="2"/>
    </row>
    <row r="80" spans="1:31" x14ac:dyDescent="0.25">
      <c r="A80" s="16" t="s">
        <v>176</v>
      </c>
      <c r="B80" s="41" t="s">
        <v>177</v>
      </c>
      <c r="C80" s="10" t="s">
        <v>31</v>
      </c>
      <c r="D80" s="10">
        <v>108</v>
      </c>
      <c r="E80" s="11"/>
      <c r="F80" s="12"/>
      <c r="G80" s="12"/>
      <c r="H80" s="55">
        <f t="shared" si="15"/>
        <v>0</v>
      </c>
      <c r="I80" s="191">
        <f t="shared" si="20"/>
        <v>0</v>
      </c>
      <c r="J80" s="63"/>
      <c r="K80" s="12">
        <v>2</v>
      </c>
      <c r="L80" s="12"/>
      <c r="M80" s="55">
        <f t="shared" si="16"/>
        <v>2</v>
      </c>
      <c r="N80" s="191">
        <f t="shared" si="21"/>
        <v>54400</v>
      </c>
      <c r="O80" s="63"/>
      <c r="P80" s="12"/>
      <c r="Q80" s="12">
        <v>1.4</v>
      </c>
      <c r="R80" s="55">
        <f t="shared" si="17"/>
        <v>1.4</v>
      </c>
      <c r="S80" s="191">
        <f t="shared" si="22"/>
        <v>32339.999999999996</v>
      </c>
      <c r="T80" s="63"/>
      <c r="U80" s="12"/>
      <c r="V80" s="12"/>
      <c r="W80" s="55">
        <f t="shared" si="18"/>
        <v>0</v>
      </c>
      <c r="X80" s="191">
        <f t="shared" si="25"/>
        <v>0</v>
      </c>
      <c r="Y80" s="63"/>
      <c r="Z80" s="12"/>
      <c r="AA80" s="12"/>
      <c r="AB80" s="55">
        <f t="shared" si="19"/>
        <v>0</v>
      </c>
      <c r="AC80" s="191">
        <f t="shared" si="26"/>
        <v>0</v>
      </c>
      <c r="AE80" s="2"/>
    </row>
    <row r="81" spans="1:31" x14ac:dyDescent="0.25">
      <c r="A81" s="16" t="s">
        <v>178</v>
      </c>
      <c r="B81" s="41" t="s">
        <v>179</v>
      </c>
      <c r="C81" s="10" t="s">
        <v>96</v>
      </c>
      <c r="D81" s="10">
        <v>108</v>
      </c>
      <c r="E81" s="11">
        <v>2.66</v>
      </c>
      <c r="F81" s="12">
        <v>0.3</v>
      </c>
      <c r="G81" s="12"/>
      <c r="H81" s="55">
        <f t="shared" si="15"/>
        <v>2.96</v>
      </c>
      <c r="I81" s="191">
        <f t="shared" si="20"/>
        <v>26561.4</v>
      </c>
      <c r="J81" s="63"/>
      <c r="K81" s="12">
        <v>1.4</v>
      </c>
      <c r="L81" s="12"/>
      <c r="M81" s="55">
        <f t="shared" si="16"/>
        <v>1.4</v>
      </c>
      <c r="N81" s="191">
        <f t="shared" si="21"/>
        <v>38080</v>
      </c>
      <c r="O81" s="63"/>
      <c r="P81" s="12"/>
      <c r="Q81" s="12">
        <v>1.3</v>
      </c>
      <c r="R81" s="55">
        <f t="shared" si="17"/>
        <v>1.3</v>
      </c>
      <c r="S81" s="191">
        <f t="shared" si="22"/>
        <v>30030</v>
      </c>
      <c r="T81" s="63"/>
      <c r="U81" s="12"/>
      <c r="V81" s="12"/>
      <c r="W81" s="55">
        <f t="shared" si="18"/>
        <v>0</v>
      </c>
      <c r="X81" s="191">
        <f t="shared" si="25"/>
        <v>0</v>
      </c>
      <c r="Y81" s="63"/>
      <c r="Z81" s="12"/>
      <c r="AA81" s="12"/>
      <c r="AB81" s="55">
        <f t="shared" si="19"/>
        <v>0</v>
      </c>
      <c r="AC81" s="191">
        <f t="shared" si="26"/>
        <v>0</v>
      </c>
      <c r="AE81" s="2"/>
    </row>
    <row r="82" spans="1:31" x14ac:dyDescent="0.25">
      <c r="A82" s="16" t="s">
        <v>180</v>
      </c>
      <c r="B82" s="41" t="s">
        <v>181</v>
      </c>
      <c r="C82" s="10" t="s">
        <v>182</v>
      </c>
      <c r="D82" s="10">
        <v>109</v>
      </c>
      <c r="E82" s="11"/>
      <c r="F82" s="12"/>
      <c r="G82" s="12"/>
      <c r="H82" s="55">
        <f t="shared" si="15"/>
        <v>0</v>
      </c>
      <c r="I82" s="191">
        <f t="shared" si="20"/>
        <v>0</v>
      </c>
      <c r="J82" s="63"/>
      <c r="K82" s="12">
        <v>1.1000000000000001</v>
      </c>
      <c r="L82" s="12"/>
      <c r="M82" s="55">
        <f t="shared" si="16"/>
        <v>1.1000000000000001</v>
      </c>
      <c r="N82" s="191">
        <f t="shared" si="21"/>
        <v>29920.000000000004</v>
      </c>
      <c r="O82" s="63"/>
      <c r="P82" s="12">
        <v>3</v>
      </c>
      <c r="Q82" s="12"/>
      <c r="R82" s="55">
        <f t="shared" si="17"/>
        <v>3</v>
      </c>
      <c r="S82" s="191">
        <f t="shared" si="22"/>
        <v>69300</v>
      </c>
      <c r="T82" s="63"/>
      <c r="U82" s="12"/>
      <c r="V82" s="12">
        <v>3</v>
      </c>
      <c r="W82" s="55">
        <f t="shared" si="18"/>
        <v>3</v>
      </c>
      <c r="X82" s="191">
        <f t="shared" si="25"/>
        <v>66900</v>
      </c>
      <c r="Y82" s="63"/>
      <c r="Z82" s="12"/>
      <c r="AA82" s="12"/>
      <c r="AB82" s="55">
        <f t="shared" si="19"/>
        <v>0</v>
      </c>
      <c r="AC82" s="191">
        <f t="shared" si="26"/>
        <v>0</v>
      </c>
      <c r="AE82" s="2"/>
    </row>
    <row r="83" spans="1:31" x14ac:dyDescent="0.25">
      <c r="A83" s="16" t="s">
        <v>183</v>
      </c>
      <c r="B83" s="41" t="s">
        <v>184</v>
      </c>
      <c r="C83" s="10" t="s">
        <v>31</v>
      </c>
      <c r="D83" s="10">
        <v>109</v>
      </c>
      <c r="E83" s="11"/>
      <c r="F83" s="12"/>
      <c r="G83" s="12"/>
      <c r="H83" s="55">
        <f t="shared" si="15"/>
        <v>0</v>
      </c>
      <c r="I83" s="191">
        <f t="shared" si="20"/>
        <v>0</v>
      </c>
      <c r="J83" s="63"/>
      <c r="K83" s="12">
        <v>1.1000000000000001</v>
      </c>
      <c r="L83" s="12"/>
      <c r="M83" s="55">
        <f t="shared" si="16"/>
        <v>1.1000000000000001</v>
      </c>
      <c r="N83" s="191">
        <f t="shared" si="21"/>
        <v>29920.000000000004</v>
      </c>
      <c r="O83" s="63"/>
      <c r="P83" s="12"/>
      <c r="Q83" s="12">
        <v>1</v>
      </c>
      <c r="R83" s="55">
        <f t="shared" si="17"/>
        <v>1</v>
      </c>
      <c r="S83" s="191">
        <f t="shared" si="22"/>
        <v>23100</v>
      </c>
      <c r="T83" s="63"/>
      <c r="U83" s="12"/>
      <c r="V83" s="12"/>
      <c r="W83" s="55">
        <f t="shared" si="18"/>
        <v>0</v>
      </c>
      <c r="X83" s="191">
        <f t="shared" si="25"/>
        <v>0</v>
      </c>
      <c r="Y83" s="63"/>
      <c r="Z83" s="12"/>
      <c r="AA83" s="12"/>
      <c r="AB83" s="55">
        <f t="shared" si="19"/>
        <v>0</v>
      </c>
      <c r="AC83" s="191">
        <f t="shared" si="26"/>
        <v>0</v>
      </c>
      <c r="AE83" s="2"/>
    </row>
    <row r="84" spans="1:31" x14ac:dyDescent="0.25">
      <c r="A84" s="16" t="s">
        <v>185</v>
      </c>
      <c r="B84" s="41" t="s">
        <v>186</v>
      </c>
      <c r="C84" s="10" t="s">
        <v>175</v>
      </c>
      <c r="D84" s="10">
        <v>109</v>
      </c>
      <c r="E84" s="11"/>
      <c r="F84" s="12">
        <v>1.3</v>
      </c>
      <c r="G84" s="12"/>
      <c r="H84" s="55">
        <f t="shared" si="15"/>
        <v>1.3</v>
      </c>
      <c r="I84" s="191">
        <f t="shared" si="20"/>
        <v>31070</v>
      </c>
      <c r="J84" s="63"/>
      <c r="K84" s="12">
        <v>0.6</v>
      </c>
      <c r="L84" s="12"/>
      <c r="M84" s="55">
        <f t="shared" si="16"/>
        <v>0.6</v>
      </c>
      <c r="N84" s="191">
        <f t="shared" si="21"/>
        <v>16320</v>
      </c>
      <c r="O84" s="63"/>
      <c r="P84" s="12"/>
      <c r="Q84" s="12">
        <v>2.2000000000000002</v>
      </c>
      <c r="R84" s="55">
        <f t="shared" si="17"/>
        <v>2.2000000000000002</v>
      </c>
      <c r="S84" s="191">
        <f t="shared" si="22"/>
        <v>50820.000000000007</v>
      </c>
      <c r="T84" s="63"/>
      <c r="U84" s="12"/>
      <c r="V84" s="12"/>
      <c r="W84" s="55">
        <f t="shared" si="18"/>
        <v>0</v>
      </c>
      <c r="X84" s="191">
        <f t="shared" si="25"/>
        <v>0</v>
      </c>
      <c r="Y84" s="63"/>
      <c r="Z84" s="12"/>
      <c r="AA84" s="12"/>
      <c r="AB84" s="55">
        <f t="shared" si="19"/>
        <v>0</v>
      </c>
      <c r="AC84" s="191">
        <f t="shared" si="26"/>
        <v>0</v>
      </c>
      <c r="AE84" s="2"/>
    </row>
    <row r="85" spans="1:31" x14ac:dyDescent="0.25">
      <c r="A85" s="16" t="s">
        <v>187</v>
      </c>
      <c r="B85" s="41" t="s">
        <v>188</v>
      </c>
      <c r="C85" s="10" t="s">
        <v>20</v>
      </c>
      <c r="D85" s="10">
        <v>110</v>
      </c>
      <c r="E85" s="11"/>
      <c r="F85" s="12">
        <v>5.3</v>
      </c>
      <c r="G85" s="12"/>
      <c r="H85" s="55">
        <f t="shared" si="15"/>
        <v>5.3</v>
      </c>
      <c r="I85" s="191">
        <f t="shared" si="20"/>
        <v>126670</v>
      </c>
      <c r="J85" s="63"/>
      <c r="K85" s="12">
        <v>2.2999999999999998</v>
      </c>
      <c r="L85" s="12"/>
      <c r="M85" s="55">
        <f t="shared" si="16"/>
        <v>2.2999999999999998</v>
      </c>
      <c r="N85" s="191">
        <f t="shared" si="21"/>
        <v>62559.999999999993</v>
      </c>
      <c r="O85" s="63"/>
      <c r="P85" s="12">
        <v>2.2000000000000002</v>
      </c>
      <c r="Q85" s="12"/>
      <c r="R85" s="55">
        <f t="shared" si="17"/>
        <v>2.2000000000000002</v>
      </c>
      <c r="S85" s="191">
        <f t="shared" si="22"/>
        <v>50820.000000000007</v>
      </c>
      <c r="T85" s="63"/>
      <c r="U85" s="12"/>
      <c r="V85" s="12"/>
      <c r="W85" s="55">
        <f t="shared" si="18"/>
        <v>0</v>
      </c>
      <c r="X85" s="191">
        <f t="shared" si="25"/>
        <v>0</v>
      </c>
      <c r="Y85" s="63"/>
      <c r="Z85" s="12"/>
      <c r="AA85" s="12"/>
      <c r="AB85" s="55">
        <f t="shared" si="19"/>
        <v>0</v>
      </c>
      <c r="AC85" s="191">
        <f t="shared" si="26"/>
        <v>0</v>
      </c>
      <c r="AE85" s="2"/>
    </row>
    <row r="86" spans="1:31" x14ac:dyDescent="0.25">
      <c r="A86" s="16" t="s">
        <v>189</v>
      </c>
      <c r="B86" s="41" t="s">
        <v>190</v>
      </c>
      <c r="C86" s="10" t="s">
        <v>20</v>
      </c>
      <c r="D86" s="10">
        <v>112</v>
      </c>
      <c r="E86" s="11"/>
      <c r="F86" s="12">
        <v>2.1</v>
      </c>
      <c r="G86" s="12"/>
      <c r="H86" s="55">
        <f t="shared" si="15"/>
        <v>2.1</v>
      </c>
      <c r="I86" s="191">
        <f t="shared" si="20"/>
        <v>50190</v>
      </c>
      <c r="J86" s="63"/>
      <c r="K86" s="12">
        <v>2.8</v>
      </c>
      <c r="L86" s="12"/>
      <c r="M86" s="55">
        <f t="shared" si="16"/>
        <v>2.8</v>
      </c>
      <c r="N86" s="191">
        <f t="shared" si="21"/>
        <v>76160</v>
      </c>
      <c r="O86" s="63"/>
      <c r="P86" s="12"/>
      <c r="Q86" s="12">
        <v>1.8</v>
      </c>
      <c r="R86" s="55">
        <f t="shared" si="17"/>
        <v>1.8</v>
      </c>
      <c r="S86" s="191">
        <f t="shared" si="22"/>
        <v>41580</v>
      </c>
      <c r="T86" s="63"/>
      <c r="U86" s="12"/>
      <c r="V86" s="12"/>
      <c r="W86" s="55">
        <f t="shared" si="18"/>
        <v>0</v>
      </c>
      <c r="X86" s="191">
        <f t="shared" si="25"/>
        <v>0</v>
      </c>
      <c r="Y86" s="63"/>
      <c r="Z86" s="12"/>
      <c r="AA86" s="12"/>
      <c r="AB86" s="55">
        <f t="shared" si="19"/>
        <v>0</v>
      </c>
      <c r="AC86" s="191">
        <f t="shared" si="26"/>
        <v>0</v>
      </c>
      <c r="AE86" s="2"/>
    </row>
    <row r="87" spans="1:31" x14ac:dyDescent="0.25">
      <c r="A87" s="16" t="s">
        <v>191</v>
      </c>
      <c r="B87" s="41" t="s">
        <v>192</v>
      </c>
      <c r="C87" s="10" t="s">
        <v>96</v>
      </c>
      <c r="D87" s="10">
        <v>113</v>
      </c>
      <c r="E87" s="11"/>
      <c r="F87" s="12">
        <v>4</v>
      </c>
      <c r="G87" s="12"/>
      <c r="H87" s="55">
        <f t="shared" si="15"/>
        <v>4</v>
      </c>
      <c r="I87" s="191">
        <f t="shared" si="20"/>
        <v>95600</v>
      </c>
      <c r="J87" s="63"/>
      <c r="K87" s="12">
        <v>2</v>
      </c>
      <c r="L87" s="12"/>
      <c r="M87" s="55">
        <f t="shared" si="16"/>
        <v>2</v>
      </c>
      <c r="N87" s="191">
        <f t="shared" si="21"/>
        <v>54400</v>
      </c>
      <c r="O87" s="63"/>
      <c r="P87" s="12">
        <v>2</v>
      </c>
      <c r="Q87" s="12"/>
      <c r="R87" s="55">
        <f t="shared" si="17"/>
        <v>2</v>
      </c>
      <c r="S87" s="191">
        <f t="shared" si="22"/>
        <v>46200</v>
      </c>
      <c r="T87" s="63"/>
      <c r="U87" s="12">
        <v>2</v>
      </c>
      <c r="V87" s="12"/>
      <c r="W87" s="55">
        <f t="shared" si="18"/>
        <v>2</v>
      </c>
      <c r="X87" s="191">
        <f t="shared" si="25"/>
        <v>44600</v>
      </c>
      <c r="Y87" s="63"/>
      <c r="Z87" s="12"/>
      <c r="AA87" s="12"/>
      <c r="AB87" s="55">
        <f t="shared" si="19"/>
        <v>0</v>
      </c>
      <c r="AC87" s="191">
        <f t="shared" si="26"/>
        <v>0</v>
      </c>
      <c r="AE87" s="2"/>
    </row>
    <row r="88" spans="1:31" x14ac:dyDescent="0.25">
      <c r="A88" s="16" t="s">
        <v>193</v>
      </c>
      <c r="B88" s="41" t="s">
        <v>194</v>
      </c>
      <c r="C88" s="10" t="s">
        <v>63</v>
      </c>
      <c r="D88" s="10">
        <v>114</v>
      </c>
      <c r="E88" s="11"/>
      <c r="F88" s="12"/>
      <c r="G88" s="12"/>
      <c r="H88" s="55">
        <f t="shared" si="15"/>
        <v>0</v>
      </c>
      <c r="I88" s="191">
        <f t="shared" si="20"/>
        <v>0</v>
      </c>
      <c r="J88" s="63"/>
      <c r="K88" s="12">
        <v>3</v>
      </c>
      <c r="L88" s="12"/>
      <c r="M88" s="55">
        <f t="shared" si="16"/>
        <v>3</v>
      </c>
      <c r="N88" s="191">
        <f t="shared" si="21"/>
        <v>81600</v>
      </c>
      <c r="O88" s="63"/>
      <c r="P88" s="12">
        <v>3</v>
      </c>
      <c r="Q88" s="12"/>
      <c r="R88" s="55">
        <f t="shared" si="17"/>
        <v>3</v>
      </c>
      <c r="S88" s="191">
        <f t="shared" si="22"/>
        <v>69300</v>
      </c>
      <c r="T88" s="63"/>
      <c r="U88" s="12"/>
      <c r="V88" s="12"/>
      <c r="W88" s="55">
        <f t="shared" si="18"/>
        <v>0</v>
      </c>
      <c r="X88" s="191">
        <f t="shared" si="25"/>
        <v>0</v>
      </c>
      <c r="Y88" s="63"/>
      <c r="Z88" s="12"/>
      <c r="AA88" s="12"/>
      <c r="AB88" s="55">
        <f t="shared" si="19"/>
        <v>0</v>
      </c>
      <c r="AC88" s="191">
        <f t="shared" si="26"/>
        <v>0</v>
      </c>
      <c r="AE88" s="2"/>
    </row>
    <row r="89" spans="1:31" x14ac:dyDescent="0.25">
      <c r="A89" s="16" t="s">
        <v>195</v>
      </c>
      <c r="B89" s="41" t="s">
        <v>196</v>
      </c>
      <c r="C89" s="10" t="s">
        <v>45</v>
      </c>
      <c r="D89" s="10">
        <v>115</v>
      </c>
      <c r="E89" s="11">
        <v>1.5</v>
      </c>
      <c r="F89" s="12">
        <v>2.9</v>
      </c>
      <c r="G89" s="12"/>
      <c r="H89" s="55">
        <f t="shared" si="15"/>
        <v>4.4000000000000004</v>
      </c>
      <c r="I89" s="191">
        <f t="shared" si="20"/>
        <v>80245</v>
      </c>
      <c r="J89" s="63">
        <v>3.3</v>
      </c>
      <c r="K89" s="12"/>
      <c r="L89" s="12"/>
      <c r="M89" s="55">
        <f t="shared" si="16"/>
        <v>3.3</v>
      </c>
      <c r="N89" s="191">
        <f t="shared" si="21"/>
        <v>24057</v>
      </c>
      <c r="O89" s="63"/>
      <c r="P89" s="12"/>
      <c r="Q89" s="12">
        <v>1.6</v>
      </c>
      <c r="R89" s="55">
        <f t="shared" si="17"/>
        <v>1.6</v>
      </c>
      <c r="S89" s="191">
        <f t="shared" si="22"/>
        <v>36960</v>
      </c>
      <c r="T89" s="63"/>
      <c r="U89" s="12"/>
      <c r="V89" s="12"/>
      <c r="W89" s="55">
        <f t="shared" si="18"/>
        <v>0</v>
      </c>
      <c r="X89" s="191">
        <f t="shared" si="25"/>
        <v>0</v>
      </c>
      <c r="Y89" s="63"/>
      <c r="Z89" s="12"/>
      <c r="AA89" s="12"/>
      <c r="AB89" s="55">
        <f t="shared" si="19"/>
        <v>0</v>
      </c>
      <c r="AC89" s="191">
        <f>Y89*$Y$7+Z89*$Z$7+AA89*$AA$7</f>
        <v>0</v>
      </c>
      <c r="AE89" s="2"/>
    </row>
    <row r="90" spans="1:31" x14ac:dyDescent="0.25">
      <c r="A90" s="16" t="s">
        <v>197</v>
      </c>
      <c r="B90" s="41" t="s">
        <v>198</v>
      </c>
      <c r="C90" s="10" t="s">
        <v>45</v>
      </c>
      <c r="D90" s="10">
        <v>116</v>
      </c>
      <c r="E90" s="11"/>
      <c r="F90" s="12"/>
      <c r="G90" s="12"/>
      <c r="H90" s="55">
        <f t="shared" si="15"/>
        <v>0</v>
      </c>
      <c r="I90" s="191">
        <f t="shared" si="20"/>
        <v>0</v>
      </c>
      <c r="J90" s="63"/>
      <c r="K90" s="12">
        <v>1</v>
      </c>
      <c r="L90" s="12"/>
      <c r="M90" s="55">
        <f t="shared" si="16"/>
        <v>1</v>
      </c>
      <c r="N90" s="191">
        <f t="shared" si="21"/>
        <v>27200</v>
      </c>
      <c r="O90" s="63"/>
      <c r="P90" s="12"/>
      <c r="Q90" s="12">
        <v>2.2000000000000002</v>
      </c>
      <c r="R90" s="55">
        <f t="shared" si="17"/>
        <v>2.2000000000000002</v>
      </c>
      <c r="S90" s="191">
        <f>O90*$O$7+P90*$P$7+Q90*$Q$7</f>
        <v>50820.000000000007</v>
      </c>
      <c r="T90" s="63"/>
      <c r="U90" s="12"/>
      <c r="V90" s="12"/>
      <c r="W90" s="55">
        <f t="shared" si="18"/>
        <v>0</v>
      </c>
      <c r="X90" s="191">
        <f t="shared" si="25"/>
        <v>0</v>
      </c>
      <c r="Y90" s="63"/>
      <c r="Z90" s="12"/>
      <c r="AA90" s="12"/>
      <c r="AB90" s="55">
        <f t="shared" si="19"/>
        <v>0</v>
      </c>
      <c r="AC90" s="191">
        <f t="shared" ref="AC90:AC107" si="27">Y90*$Y$7+Z90*$Z$7+AA90*$AA$7</f>
        <v>0</v>
      </c>
      <c r="AE90" s="2"/>
    </row>
    <row r="91" spans="1:31" x14ac:dyDescent="0.25">
      <c r="A91" s="16" t="s">
        <v>199</v>
      </c>
      <c r="B91" s="41" t="s">
        <v>200</v>
      </c>
      <c r="C91" s="10" t="s">
        <v>23</v>
      </c>
      <c r="D91" s="10">
        <v>116</v>
      </c>
      <c r="E91" s="11"/>
      <c r="F91" s="12">
        <v>2.5</v>
      </c>
      <c r="G91" s="12"/>
      <c r="H91" s="55">
        <f t="shared" si="15"/>
        <v>2.5</v>
      </c>
      <c r="I91" s="191">
        <f t="shared" si="20"/>
        <v>59750</v>
      </c>
      <c r="J91" s="63"/>
      <c r="K91" s="12">
        <v>1</v>
      </c>
      <c r="L91" s="12"/>
      <c r="M91" s="55">
        <f t="shared" si="16"/>
        <v>1</v>
      </c>
      <c r="N91" s="191">
        <f t="shared" si="21"/>
        <v>27200</v>
      </c>
      <c r="O91" s="63"/>
      <c r="P91" s="12">
        <v>1.3</v>
      </c>
      <c r="Q91" s="12"/>
      <c r="R91" s="55">
        <f t="shared" si="17"/>
        <v>1.3</v>
      </c>
      <c r="S91" s="191">
        <f t="shared" ref="S91:S117" si="28">O91*$O$7+P91*$P$7+Q91*$Q$7</f>
        <v>30030</v>
      </c>
      <c r="T91" s="63"/>
      <c r="U91" s="12"/>
      <c r="V91" s="12"/>
      <c r="W91" s="55">
        <f t="shared" si="18"/>
        <v>0</v>
      </c>
      <c r="X91" s="191">
        <f t="shared" si="25"/>
        <v>0</v>
      </c>
      <c r="Y91" s="63"/>
      <c r="Z91" s="12"/>
      <c r="AA91" s="12"/>
      <c r="AB91" s="55">
        <f t="shared" si="19"/>
        <v>0</v>
      </c>
      <c r="AC91" s="191">
        <f t="shared" si="27"/>
        <v>0</v>
      </c>
      <c r="AE91" s="2"/>
    </row>
    <row r="92" spans="1:31" x14ac:dyDescent="0.25">
      <c r="A92" s="16" t="s">
        <v>201</v>
      </c>
      <c r="B92" s="41" t="s">
        <v>202</v>
      </c>
      <c r="C92" s="10" t="s">
        <v>31</v>
      </c>
      <c r="D92" s="10">
        <v>116</v>
      </c>
      <c r="E92" s="11"/>
      <c r="F92" s="12">
        <v>2.2000000000000002</v>
      </c>
      <c r="G92" s="12"/>
      <c r="H92" s="55">
        <f t="shared" si="15"/>
        <v>2.2000000000000002</v>
      </c>
      <c r="I92" s="191">
        <f t="shared" si="20"/>
        <v>52580.000000000007</v>
      </c>
      <c r="J92" s="63"/>
      <c r="K92" s="12">
        <v>0.9</v>
      </c>
      <c r="L92" s="12"/>
      <c r="M92" s="55">
        <f t="shared" si="16"/>
        <v>0.9</v>
      </c>
      <c r="N92" s="191">
        <f t="shared" si="21"/>
        <v>24480</v>
      </c>
      <c r="O92" s="63"/>
      <c r="P92" s="12"/>
      <c r="Q92" s="12">
        <v>1.2</v>
      </c>
      <c r="R92" s="55">
        <f t="shared" si="17"/>
        <v>1.2</v>
      </c>
      <c r="S92" s="191">
        <f t="shared" si="28"/>
        <v>27720</v>
      </c>
      <c r="T92" s="63"/>
      <c r="U92" s="12"/>
      <c r="V92" s="12"/>
      <c r="W92" s="55">
        <f t="shared" si="18"/>
        <v>0</v>
      </c>
      <c r="X92" s="191">
        <f t="shared" si="25"/>
        <v>0</v>
      </c>
      <c r="Y92" s="63"/>
      <c r="Z92" s="12"/>
      <c r="AA92" s="12"/>
      <c r="AB92" s="55">
        <f t="shared" si="19"/>
        <v>0</v>
      </c>
      <c r="AC92" s="191">
        <f t="shared" si="27"/>
        <v>0</v>
      </c>
      <c r="AE92" s="2"/>
    </row>
    <row r="93" spans="1:31" x14ac:dyDescent="0.25">
      <c r="A93" s="16" t="s">
        <v>203</v>
      </c>
      <c r="B93" s="41" t="s">
        <v>204</v>
      </c>
      <c r="C93" s="10" t="s">
        <v>70</v>
      </c>
      <c r="D93" s="10">
        <v>117</v>
      </c>
      <c r="E93" s="11"/>
      <c r="F93" s="12"/>
      <c r="G93" s="12">
        <v>2.2000000000000002</v>
      </c>
      <c r="H93" s="55">
        <f t="shared" si="15"/>
        <v>2.2000000000000002</v>
      </c>
      <c r="I93" s="191">
        <f t="shared" si="20"/>
        <v>52580.000000000007</v>
      </c>
      <c r="J93" s="63"/>
      <c r="K93" s="12"/>
      <c r="L93" s="12">
        <v>0.2</v>
      </c>
      <c r="M93" s="55">
        <f t="shared" si="16"/>
        <v>0.2</v>
      </c>
      <c r="N93" s="191">
        <f t="shared" si="21"/>
        <v>5440</v>
      </c>
      <c r="O93" s="63"/>
      <c r="P93" s="12"/>
      <c r="Q93" s="12">
        <v>0.4</v>
      </c>
      <c r="R93" s="55">
        <f t="shared" si="17"/>
        <v>0.4</v>
      </c>
      <c r="S93" s="191">
        <f t="shared" si="28"/>
        <v>9240</v>
      </c>
      <c r="T93" s="63"/>
      <c r="U93" s="12"/>
      <c r="V93" s="12">
        <v>1.5</v>
      </c>
      <c r="W93" s="55">
        <f t="shared" si="18"/>
        <v>1.5</v>
      </c>
      <c r="X93" s="191">
        <f t="shared" si="25"/>
        <v>33450</v>
      </c>
      <c r="Y93" s="63"/>
      <c r="Z93" s="12"/>
      <c r="AA93" s="12"/>
      <c r="AB93" s="55">
        <f t="shared" si="19"/>
        <v>0</v>
      </c>
      <c r="AC93" s="191">
        <f t="shared" si="27"/>
        <v>0</v>
      </c>
      <c r="AE93" s="2"/>
    </row>
    <row r="94" spans="1:31" x14ac:dyDescent="0.25">
      <c r="A94" s="16" t="s">
        <v>205</v>
      </c>
      <c r="B94" s="41" t="s">
        <v>206</v>
      </c>
      <c r="C94" s="10" t="s">
        <v>26</v>
      </c>
      <c r="D94" s="10">
        <v>118</v>
      </c>
      <c r="E94" s="11"/>
      <c r="F94" s="12"/>
      <c r="G94" s="12"/>
      <c r="H94" s="55">
        <f t="shared" si="15"/>
        <v>0</v>
      </c>
      <c r="I94" s="191">
        <f t="shared" si="20"/>
        <v>0</v>
      </c>
      <c r="J94" s="63"/>
      <c r="K94" s="12"/>
      <c r="L94" s="12"/>
      <c r="M94" s="55">
        <f t="shared" si="16"/>
        <v>0</v>
      </c>
      <c r="N94" s="191">
        <f t="shared" si="21"/>
        <v>0</v>
      </c>
      <c r="O94" s="63"/>
      <c r="P94" s="12">
        <v>6</v>
      </c>
      <c r="Q94" s="12"/>
      <c r="R94" s="55">
        <f t="shared" si="17"/>
        <v>6</v>
      </c>
      <c r="S94" s="191">
        <f t="shared" si="28"/>
        <v>138600</v>
      </c>
      <c r="T94" s="63"/>
      <c r="U94" s="12"/>
      <c r="V94" s="12"/>
      <c r="W94" s="55">
        <f t="shared" si="18"/>
        <v>0</v>
      </c>
      <c r="X94" s="191">
        <f t="shared" si="25"/>
        <v>0</v>
      </c>
      <c r="Y94" s="63"/>
      <c r="Z94" s="12"/>
      <c r="AA94" s="12"/>
      <c r="AB94" s="55">
        <f t="shared" si="19"/>
        <v>0</v>
      </c>
      <c r="AC94" s="191">
        <f t="shared" si="27"/>
        <v>0</v>
      </c>
      <c r="AE94" s="2"/>
    </row>
    <row r="95" spans="1:31" x14ac:dyDescent="0.25">
      <c r="A95" s="16" t="s">
        <v>207</v>
      </c>
      <c r="B95" s="41" t="s">
        <v>208</v>
      </c>
      <c r="C95" s="10" t="s">
        <v>58</v>
      </c>
      <c r="D95" s="10">
        <v>121</v>
      </c>
      <c r="E95" s="11">
        <v>13.1</v>
      </c>
      <c r="F95" s="12"/>
      <c r="G95" s="12"/>
      <c r="H95" s="55">
        <f t="shared" si="15"/>
        <v>13.1</v>
      </c>
      <c r="I95" s="191">
        <f t="shared" si="20"/>
        <v>95499</v>
      </c>
      <c r="J95" s="63">
        <v>1.6</v>
      </c>
      <c r="K95" s="12">
        <v>1.6</v>
      </c>
      <c r="L95" s="12"/>
      <c r="M95" s="55">
        <f t="shared" si="16"/>
        <v>3.2</v>
      </c>
      <c r="N95" s="191">
        <f t="shared" si="21"/>
        <v>55184</v>
      </c>
      <c r="O95" s="63">
        <v>4.8</v>
      </c>
      <c r="P95" s="12"/>
      <c r="Q95" s="12"/>
      <c r="R95" s="55">
        <f t="shared" si="17"/>
        <v>4.8</v>
      </c>
      <c r="S95" s="191">
        <f t="shared" si="28"/>
        <v>34992</v>
      </c>
      <c r="T95" s="63"/>
      <c r="U95" s="12"/>
      <c r="V95" s="12"/>
      <c r="W95" s="55">
        <f t="shared" si="18"/>
        <v>0</v>
      </c>
      <c r="X95" s="191">
        <f t="shared" si="25"/>
        <v>0</v>
      </c>
      <c r="Y95" s="63"/>
      <c r="Z95" s="12"/>
      <c r="AA95" s="12"/>
      <c r="AB95" s="55">
        <f t="shared" si="19"/>
        <v>0</v>
      </c>
      <c r="AC95" s="191">
        <f t="shared" si="27"/>
        <v>0</v>
      </c>
      <c r="AE95" s="2"/>
    </row>
    <row r="96" spans="1:31" x14ac:dyDescent="0.25">
      <c r="A96" s="16" t="s">
        <v>209</v>
      </c>
      <c r="B96" s="41" t="s">
        <v>210</v>
      </c>
      <c r="C96" s="10" t="s">
        <v>23</v>
      </c>
      <c r="D96" s="10">
        <v>124</v>
      </c>
      <c r="E96" s="11"/>
      <c r="F96" s="12">
        <v>2.4</v>
      </c>
      <c r="G96" s="12"/>
      <c r="H96" s="55">
        <f t="shared" si="15"/>
        <v>2.4</v>
      </c>
      <c r="I96" s="191">
        <f t="shared" si="20"/>
        <v>57360</v>
      </c>
      <c r="J96" s="63"/>
      <c r="K96" s="12">
        <v>1.5</v>
      </c>
      <c r="L96" s="12"/>
      <c r="M96" s="55">
        <f t="shared" si="16"/>
        <v>1.5</v>
      </c>
      <c r="N96" s="191">
        <f t="shared" si="21"/>
        <v>40800</v>
      </c>
      <c r="O96" s="63"/>
      <c r="P96" s="12"/>
      <c r="Q96" s="12">
        <v>0.8</v>
      </c>
      <c r="R96" s="55">
        <f t="shared" si="17"/>
        <v>0.8</v>
      </c>
      <c r="S96" s="191">
        <f t="shared" si="28"/>
        <v>18480</v>
      </c>
      <c r="T96" s="63"/>
      <c r="U96" s="12"/>
      <c r="V96" s="12"/>
      <c r="W96" s="55">
        <f t="shared" si="18"/>
        <v>0</v>
      </c>
      <c r="X96" s="191">
        <f t="shared" si="25"/>
        <v>0</v>
      </c>
      <c r="Y96" s="63"/>
      <c r="Z96" s="12"/>
      <c r="AA96" s="12"/>
      <c r="AB96" s="55">
        <f t="shared" si="19"/>
        <v>0</v>
      </c>
      <c r="AC96" s="191">
        <f t="shared" si="27"/>
        <v>0</v>
      </c>
      <c r="AE96" s="2"/>
    </row>
    <row r="97" spans="1:31" x14ac:dyDescent="0.25">
      <c r="A97" s="16" t="s">
        <v>211</v>
      </c>
      <c r="B97" s="41" t="s">
        <v>212</v>
      </c>
      <c r="C97" s="10" t="s">
        <v>20</v>
      </c>
      <c r="D97" s="10">
        <v>126</v>
      </c>
      <c r="E97" s="11"/>
      <c r="F97" s="12"/>
      <c r="G97" s="12"/>
      <c r="H97" s="55">
        <f t="shared" si="15"/>
        <v>0</v>
      </c>
      <c r="I97" s="191">
        <f t="shared" si="20"/>
        <v>0</v>
      </c>
      <c r="J97" s="63">
        <v>0.3</v>
      </c>
      <c r="K97" s="12">
        <v>1.7</v>
      </c>
      <c r="L97" s="12"/>
      <c r="M97" s="55">
        <f t="shared" si="16"/>
        <v>2</v>
      </c>
      <c r="N97" s="191">
        <f t="shared" si="21"/>
        <v>48427</v>
      </c>
      <c r="O97" s="63"/>
      <c r="P97" s="12">
        <v>2</v>
      </c>
      <c r="Q97" s="12"/>
      <c r="R97" s="55">
        <f t="shared" si="17"/>
        <v>2</v>
      </c>
      <c r="S97" s="191">
        <f t="shared" si="28"/>
        <v>46200</v>
      </c>
      <c r="T97" s="63"/>
      <c r="U97" s="12"/>
      <c r="V97" s="12"/>
      <c r="W97" s="55">
        <f t="shared" si="18"/>
        <v>0</v>
      </c>
      <c r="X97" s="191">
        <f t="shared" si="25"/>
        <v>0</v>
      </c>
      <c r="Y97" s="63"/>
      <c r="Z97" s="12"/>
      <c r="AA97" s="12"/>
      <c r="AB97" s="55">
        <f t="shared" si="19"/>
        <v>0</v>
      </c>
      <c r="AC97" s="191">
        <f t="shared" si="27"/>
        <v>0</v>
      </c>
      <c r="AE97" s="2"/>
    </row>
    <row r="98" spans="1:31" x14ac:dyDescent="0.25">
      <c r="A98" s="16" t="s">
        <v>213</v>
      </c>
      <c r="B98" s="41" t="s">
        <v>214</v>
      </c>
      <c r="C98" s="10" t="s">
        <v>45</v>
      </c>
      <c r="D98" s="10">
        <v>126</v>
      </c>
      <c r="E98" s="11"/>
      <c r="F98" s="12">
        <v>6</v>
      </c>
      <c r="G98" s="12"/>
      <c r="H98" s="55">
        <f t="shared" si="15"/>
        <v>6</v>
      </c>
      <c r="I98" s="191">
        <f t="shared" si="20"/>
        <v>143400</v>
      </c>
      <c r="J98" s="63"/>
      <c r="K98" s="12">
        <v>5</v>
      </c>
      <c r="L98" s="12"/>
      <c r="M98" s="55">
        <f t="shared" si="16"/>
        <v>5</v>
      </c>
      <c r="N98" s="191">
        <f t="shared" si="21"/>
        <v>136000</v>
      </c>
      <c r="O98" s="63"/>
      <c r="P98" s="12">
        <v>4</v>
      </c>
      <c r="Q98" s="12"/>
      <c r="R98" s="55">
        <f t="shared" si="17"/>
        <v>4</v>
      </c>
      <c r="S98" s="191">
        <f t="shared" si="28"/>
        <v>92400</v>
      </c>
      <c r="T98" s="63"/>
      <c r="U98" s="12">
        <v>0.1</v>
      </c>
      <c r="V98" s="12"/>
      <c r="W98" s="55">
        <f t="shared" si="18"/>
        <v>0.1</v>
      </c>
      <c r="X98" s="191">
        <f t="shared" si="25"/>
        <v>2230</v>
      </c>
      <c r="Y98" s="63"/>
      <c r="Z98" s="12"/>
      <c r="AA98" s="12"/>
      <c r="AB98" s="55">
        <f t="shared" si="19"/>
        <v>0</v>
      </c>
      <c r="AC98" s="191">
        <f t="shared" si="27"/>
        <v>0</v>
      </c>
      <c r="AE98" s="2"/>
    </row>
    <row r="99" spans="1:31" x14ac:dyDescent="0.25">
      <c r="A99" s="16" t="s">
        <v>215</v>
      </c>
      <c r="B99" s="41" t="s">
        <v>216</v>
      </c>
      <c r="C99" s="10" t="s">
        <v>45</v>
      </c>
      <c r="D99" s="10">
        <v>127</v>
      </c>
      <c r="E99" s="11">
        <v>6</v>
      </c>
      <c r="F99" s="12"/>
      <c r="G99" s="12"/>
      <c r="H99" s="55">
        <f t="shared" si="15"/>
        <v>6</v>
      </c>
      <c r="I99" s="191">
        <f t="shared" si="20"/>
        <v>43740</v>
      </c>
      <c r="J99" s="63"/>
      <c r="K99" s="12">
        <v>3</v>
      </c>
      <c r="L99" s="12"/>
      <c r="M99" s="55">
        <f t="shared" si="16"/>
        <v>3</v>
      </c>
      <c r="N99" s="191">
        <f t="shared" si="21"/>
        <v>81600</v>
      </c>
      <c r="O99" s="63"/>
      <c r="P99" s="12">
        <v>2</v>
      </c>
      <c r="Q99" s="12"/>
      <c r="R99" s="55">
        <f t="shared" si="17"/>
        <v>2</v>
      </c>
      <c r="S99" s="191">
        <f t="shared" si="28"/>
        <v>46200</v>
      </c>
      <c r="T99" s="63"/>
      <c r="U99" s="12">
        <v>2</v>
      </c>
      <c r="V99" s="12"/>
      <c r="W99" s="55">
        <f t="shared" si="18"/>
        <v>2</v>
      </c>
      <c r="X99" s="191">
        <f t="shared" si="25"/>
        <v>44600</v>
      </c>
      <c r="Y99" s="63"/>
      <c r="Z99" s="12"/>
      <c r="AA99" s="12"/>
      <c r="AB99" s="55">
        <f t="shared" si="19"/>
        <v>0</v>
      </c>
      <c r="AC99" s="191">
        <f t="shared" si="27"/>
        <v>0</v>
      </c>
      <c r="AE99" s="2"/>
    </row>
    <row r="100" spans="1:31" x14ac:dyDescent="0.25">
      <c r="A100" s="16" t="s">
        <v>217</v>
      </c>
      <c r="B100" s="41" t="s">
        <v>218</v>
      </c>
      <c r="C100" s="10" t="s">
        <v>31</v>
      </c>
      <c r="D100" s="10">
        <v>127</v>
      </c>
      <c r="E100" s="11"/>
      <c r="F100" s="12"/>
      <c r="G100" s="12"/>
      <c r="H100" s="55">
        <f t="shared" si="15"/>
        <v>0</v>
      </c>
      <c r="I100" s="191">
        <f t="shared" si="20"/>
        <v>0</v>
      </c>
      <c r="J100" s="63"/>
      <c r="K100" s="12"/>
      <c r="L100" s="12">
        <v>2.5</v>
      </c>
      <c r="M100" s="55">
        <f t="shared" si="16"/>
        <v>2.5</v>
      </c>
      <c r="N100" s="191">
        <f t="shared" si="21"/>
        <v>68000</v>
      </c>
      <c r="O100" s="63"/>
      <c r="P100" s="12"/>
      <c r="Q100" s="12">
        <v>1.7</v>
      </c>
      <c r="R100" s="55">
        <f t="shared" si="17"/>
        <v>1.7</v>
      </c>
      <c r="S100" s="191">
        <f t="shared" si="28"/>
        <v>39270</v>
      </c>
      <c r="T100" s="63"/>
      <c r="U100" s="12"/>
      <c r="V100" s="12"/>
      <c r="W100" s="55">
        <f t="shared" si="18"/>
        <v>0</v>
      </c>
      <c r="X100" s="191">
        <f t="shared" si="25"/>
        <v>0</v>
      </c>
      <c r="Y100" s="63"/>
      <c r="Z100" s="12"/>
      <c r="AA100" s="12"/>
      <c r="AB100" s="55">
        <f t="shared" si="19"/>
        <v>0</v>
      </c>
      <c r="AC100" s="191">
        <f t="shared" si="27"/>
        <v>0</v>
      </c>
      <c r="AE100" s="2"/>
    </row>
    <row r="101" spans="1:31" x14ac:dyDescent="0.25">
      <c r="A101" s="16" t="s">
        <v>219</v>
      </c>
      <c r="B101" s="41" t="s">
        <v>220</v>
      </c>
      <c r="C101" s="10" t="s">
        <v>20</v>
      </c>
      <c r="D101" s="10">
        <v>128</v>
      </c>
      <c r="E101" s="11"/>
      <c r="F101" s="12">
        <v>3</v>
      </c>
      <c r="G101" s="12"/>
      <c r="H101" s="55">
        <f t="shared" si="15"/>
        <v>3</v>
      </c>
      <c r="I101" s="191">
        <f t="shared" si="20"/>
        <v>71700</v>
      </c>
      <c r="J101" s="63">
        <v>0.6</v>
      </c>
      <c r="K101" s="12">
        <v>2</v>
      </c>
      <c r="L101" s="12"/>
      <c r="M101" s="55">
        <f t="shared" si="16"/>
        <v>2.6</v>
      </c>
      <c r="N101" s="191">
        <f>J101*$J$7+K101*$K$7+L101*$L$7</f>
        <v>58774</v>
      </c>
      <c r="O101" s="63"/>
      <c r="P101" s="12">
        <v>2</v>
      </c>
      <c r="Q101" s="12"/>
      <c r="R101" s="55">
        <f t="shared" si="17"/>
        <v>2</v>
      </c>
      <c r="S101" s="191">
        <f t="shared" si="28"/>
        <v>46200</v>
      </c>
      <c r="T101" s="63"/>
      <c r="U101" s="12"/>
      <c r="V101" s="12"/>
      <c r="W101" s="55">
        <f t="shared" si="18"/>
        <v>0</v>
      </c>
      <c r="X101" s="191">
        <f t="shared" si="25"/>
        <v>0</v>
      </c>
      <c r="Y101" s="63"/>
      <c r="Z101" s="12"/>
      <c r="AA101" s="12"/>
      <c r="AB101" s="55">
        <f t="shared" si="19"/>
        <v>0</v>
      </c>
      <c r="AC101" s="191">
        <f t="shared" si="27"/>
        <v>0</v>
      </c>
      <c r="AE101" s="2"/>
    </row>
    <row r="102" spans="1:31" x14ac:dyDescent="0.25">
      <c r="A102" s="16" t="s">
        <v>221</v>
      </c>
      <c r="B102" s="41" t="s">
        <v>222</v>
      </c>
      <c r="C102" s="10" t="s">
        <v>45</v>
      </c>
      <c r="D102" s="10">
        <v>129</v>
      </c>
      <c r="E102" s="11">
        <v>0.4</v>
      </c>
      <c r="F102" s="12">
        <v>2.9</v>
      </c>
      <c r="G102" s="12"/>
      <c r="H102" s="55">
        <f t="shared" ref="H102:H133" si="29">SUM(E102:G102)</f>
        <v>3.3</v>
      </c>
      <c r="I102" s="191">
        <f t="shared" si="20"/>
        <v>72226</v>
      </c>
      <c r="J102" s="63">
        <v>5.3</v>
      </c>
      <c r="K102" s="12"/>
      <c r="L102" s="12"/>
      <c r="M102" s="55">
        <f t="shared" ref="M102:M133" si="30">SUM(J102:L102)</f>
        <v>5.3</v>
      </c>
      <c r="N102" s="191">
        <f t="shared" ref="N102:N127" si="31">J102*$J$7+K102*$K$7+L102*$L$7</f>
        <v>38637</v>
      </c>
      <c r="O102" s="63"/>
      <c r="P102" s="12">
        <v>2.1</v>
      </c>
      <c r="Q102" s="12"/>
      <c r="R102" s="55">
        <f t="shared" ref="R102:R133" si="32">SUM(O102:Q102)</f>
        <v>2.1</v>
      </c>
      <c r="S102" s="191">
        <f t="shared" si="28"/>
        <v>48510</v>
      </c>
      <c r="T102" s="63"/>
      <c r="U102" s="12"/>
      <c r="V102" s="12"/>
      <c r="W102" s="55">
        <f t="shared" ref="W102:W133" si="33">SUM(T102:V102)</f>
        <v>0</v>
      </c>
      <c r="X102" s="191">
        <f t="shared" si="25"/>
        <v>0</v>
      </c>
      <c r="Y102" s="63"/>
      <c r="Z102" s="12">
        <v>0.2</v>
      </c>
      <c r="AA102" s="12"/>
      <c r="AB102" s="55">
        <f t="shared" ref="AB102:AB133" si="34">SUM(Y102:AA102)</f>
        <v>0.2</v>
      </c>
      <c r="AC102" s="191">
        <f t="shared" si="27"/>
        <v>4360</v>
      </c>
      <c r="AE102" s="2"/>
    </row>
    <row r="103" spans="1:31" x14ac:dyDescent="0.25">
      <c r="A103" s="16" t="s">
        <v>223</v>
      </c>
      <c r="B103" s="41" t="s">
        <v>224</v>
      </c>
      <c r="C103" s="10" t="s">
        <v>31</v>
      </c>
      <c r="D103" s="10">
        <v>129</v>
      </c>
      <c r="E103" s="11">
        <v>0.5</v>
      </c>
      <c r="F103" s="12">
        <v>3</v>
      </c>
      <c r="G103" s="12"/>
      <c r="H103" s="55">
        <f t="shared" si="29"/>
        <v>3.5</v>
      </c>
      <c r="I103" s="191">
        <f t="shared" si="20"/>
        <v>75345</v>
      </c>
      <c r="J103" s="63"/>
      <c r="K103" s="12">
        <v>0.7</v>
      </c>
      <c r="L103" s="12"/>
      <c r="M103" s="55">
        <f t="shared" si="30"/>
        <v>0.7</v>
      </c>
      <c r="N103" s="191">
        <f t="shared" si="31"/>
        <v>19040</v>
      </c>
      <c r="O103" s="63"/>
      <c r="P103" s="12">
        <v>0.9</v>
      </c>
      <c r="Q103" s="12"/>
      <c r="R103" s="55">
        <f t="shared" si="32"/>
        <v>0.9</v>
      </c>
      <c r="S103" s="191">
        <f t="shared" si="28"/>
        <v>20790</v>
      </c>
      <c r="T103" s="63"/>
      <c r="U103" s="12"/>
      <c r="V103" s="12"/>
      <c r="W103" s="55">
        <f t="shared" si="33"/>
        <v>0</v>
      </c>
      <c r="X103" s="191">
        <f>T103*$T$7+U103*$U$7+V103*$V$7</f>
        <v>0</v>
      </c>
      <c r="Y103" s="63"/>
      <c r="Z103" s="12"/>
      <c r="AA103" s="12"/>
      <c r="AB103" s="55">
        <f t="shared" si="34"/>
        <v>0</v>
      </c>
      <c r="AC103" s="191">
        <f t="shared" si="27"/>
        <v>0</v>
      </c>
      <c r="AE103" s="2"/>
    </row>
    <row r="104" spans="1:31" x14ac:dyDescent="0.25">
      <c r="A104" s="16" t="s">
        <v>225</v>
      </c>
      <c r="B104" s="41" t="s">
        <v>226</v>
      </c>
      <c r="C104" s="10" t="s">
        <v>20</v>
      </c>
      <c r="D104" s="10">
        <v>132</v>
      </c>
      <c r="E104" s="11"/>
      <c r="F104" s="12">
        <v>1</v>
      </c>
      <c r="G104" s="12"/>
      <c r="H104" s="55">
        <f t="shared" si="29"/>
        <v>1</v>
      </c>
      <c r="I104" s="191">
        <f t="shared" si="20"/>
        <v>23900</v>
      </c>
      <c r="J104" s="63"/>
      <c r="K104" s="12">
        <v>1.5</v>
      </c>
      <c r="L104" s="12"/>
      <c r="M104" s="55">
        <f t="shared" si="30"/>
        <v>1.5</v>
      </c>
      <c r="N104" s="191">
        <f t="shared" si="31"/>
        <v>40800</v>
      </c>
      <c r="O104" s="63"/>
      <c r="P104" s="12"/>
      <c r="Q104" s="12">
        <v>1.5</v>
      </c>
      <c r="R104" s="55">
        <f t="shared" si="32"/>
        <v>1.5</v>
      </c>
      <c r="S104" s="191">
        <f t="shared" si="28"/>
        <v>34650</v>
      </c>
      <c r="T104" s="63"/>
      <c r="U104" s="12"/>
      <c r="V104" s="12"/>
      <c r="W104" s="55">
        <f t="shared" si="33"/>
        <v>0</v>
      </c>
      <c r="X104" s="191">
        <f t="shared" si="25"/>
        <v>0</v>
      </c>
      <c r="Y104" s="63"/>
      <c r="Z104" s="12"/>
      <c r="AA104" s="12"/>
      <c r="AB104" s="55">
        <f t="shared" si="34"/>
        <v>0</v>
      </c>
      <c r="AC104" s="191">
        <f t="shared" si="27"/>
        <v>0</v>
      </c>
      <c r="AE104" s="2"/>
    </row>
    <row r="105" spans="1:31" x14ac:dyDescent="0.25">
      <c r="A105" s="16" t="s">
        <v>227</v>
      </c>
      <c r="B105" s="41" t="s">
        <v>228</v>
      </c>
      <c r="C105" s="10" t="s">
        <v>45</v>
      </c>
      <c r="D105" s="10">
        <v>132</v>
      </c>
      <c r="E105" s="11"/>
      <c r="F105" s="12">
        <v>3.6</v>
      </c>
      <c r="G105" s="12"/>
      <c r="H105" s="55">
        <f t="shared" si="29"/>
        <v>3.6</v>
      </c>
      <c r="I105" s="191">
        <f t="shared" si="20"/>
        <v>86040</v>
      </c>
      <c r="J105" s="63"/>
      <c r="K105" s="12">
        <v>7.7</v>
      </c>
      <c r="L105" s="12"/>
      <c r="M105" s="55">
        <f t="shared" si="30"/>
        <v>7.7</v>
      </c>
      <c r="N105" s="191">
        <f t="shared" si="31"/>
        <v>209440</v>
      </c>
      <c r="O105" s="63"/>
      <c r="P105" s="12">
        <v>6.8</v>
      </c>
      <c r="Q105" s="12"/>
      <c r="R105" s="55">
        <f t="shared" si="32"/>
        <v>6.8</v>
      </c>
      <c r="S105" s="191">
        <f t="shared" si="28"/>
        <v>157080</v>
      </c>
      <c r="T105" s="63"/>
      <c r="U105" s="12"/>
      <c r="V105" s="12"/>
      <c r="W105" s="55">
        <f t="shared" si="33"/>
        <v>0</v>
      </c>
      <c r="X105" s="191">
        <f t="shared" si="25"/>
        <v>0</v>
      </c>
      <c r="Y105" s="63"/>
      <c r="Z105" s="12"/>
      <c r="AA105" s="12"/>
      <c r="AB105" s="55">
        <f t="shared" si="34"/>
        <v>0</v>
      </c>
      <c r="AC105" s="191">
        <f t="shared" si="27"/>
        <v>0</v>
      </c>
      <c r="AE105" s="2"/>
    </row>
    <row r="106" spans="1:31" x14ac:dyDescent="0.25">
      <c r="A106" s="16" t="s">
        <v>229</v>
      </c>
      <c r="B106" s="41" t="s">
        <v>230</v>
      </c>
      <c r="C106" s="10" t="s">
        <v>175</v>
      </c>
      <c r="D106" s="10">
        <v>132</v>
      </c>
      <c r="E106" s="11"/>
      <c r="F106" s="12">
        <v>2</v>
      </c>
      <c r="G106" s="12"/>
      <c r="H106" s="55">
        <f t="shared" si="29"/>
        <v>2</v>
      </c>
      <c r="I106" s="191">
        <f t="shared" si="20"/>
        <v>47800</v>
      </c>
      <c r="J106" s="63"/>
      <c r="K106" s="12">
        <v>3.5</v>
      </c>
      <c r="L106" s="12"/>
      <c r="M106" s="55">
        <f t="shared" si="30"/>
        <v>3.5</v>
      </c>
      <c r="N106" s="191">
        <f t="shared" si="31"/>
        <v>95200</v>
      </c>
      <c r="O106" s="63"/>
      <c r="P106" s="12"/>
      <c r="Q106" s="12">
        <v>1.6</v>
      </c>
      <c r="R106" s="55">
        <f t="shared" si="32"/>
        <v>1.6</v>
      </c>
      <c r="S106" s="191">
        <f t="shared" si="28"/>
        <v>36960</v>
      </c>
      <c r="T106" s="63"/>
      <c r="U106" s="12"/>
      <c r="V106" s="12"/>
      <c r="W106" s="55">
        <f t="shared" si="33"/>
        <v>0</v>
      </c>
      <c r="X106" s="191">
        <f t="shared" si="25"/>
        <v>0</v>
      </c>
      <c r="Y106" s="63"/>
      <c r="Z106" s="12"/>
      <c r="AA106" s="12"/>
      <c r="AB106" s="55">
        <f t="shared" si="34"/>
        <v>0</v>
      </c>
      <c r="AC106" s="191">
        <f t="shared" si="27"/>
        <v>0</v>
      </c>
      <c r="AE106" s="2"/>
    </row>
    <row r="107" spans="1:31" x14ac:dyDescent="0.25">
      <c r="A107" s="16" t="s">
        <v>231</v>
      </c>
      <c r="B107" s="41" t="s">
        <v>232</v>
      </c>
      <c r="C107" s="10" t="s">
        <v>175</v>
      </c>
      <c r="D107" s="10">
        <v>132</v>
      </c>
      <c r="E107" s="11"/>
      <c r="F107" s="12">
        <v>1.4</v>
      </c>
      <c r="G107" s="12">
        <v>0.6</v>
      </c>
      <c r="H107" s="55">
        <f t="shared" si="29"/>
        <v>2</v>
      </c>
      <c r="I107" s="191">
        <f t="shared" si="20"/>
        <v>47800</v>
      </c>
      <c r="J107" s="63"/>
      <c r="K107" s="12">
        <v>1.2</v>
      </c>
      <c r="L107" s="12"/>
      <c r="M107" s="55">
        <f t="shared" si="30"/>
        <v>1.2</v>
      </c>
      <c r="N107" s="191">
        <f t="shared" si="31"/>
        <v>32640</v>
      </c>
      <c r="O107" s="63"/>
      <c r="P107" s="12"/>
      <c r="Q107" s="12">
        <v>1.2</v>
      </c>
      <c r="R107" s="55">
        <f t="shared" si="32"/>
        <v>1.2</v>
      </c>
      <c r="S107" s="191">
        <f t="shared" si="28"/>
        <v>27720</v>
      </c>
      <c r="T107" s="63"/>
      <c r="U107" s="12"/>
      <c r="V107" s="12"/>
      <c r="W107" s="55">
        <f t="shared" si="33"/>
        <v>0</v>
      </c>
      <c r="X107" s="191">
        <f>T107*$T$7+U107*$U$7+V107*$V$7</f>
        <v>0</v>
      </c>
      <c r="Y107" s="63"/>
      <c r="Z107" s="12"/>
      <c r="AA107" s="12"/>
      <c r="AB107" s="55">
        <f t="shared" si="34"/>
        <v>0</v>
      </c>
      <c r="AC107" s="191">
        <f t="shared" si="27"/>
        <v>0</v>
      </c>
      <c r="AE107" s="2"/>
    </row>
    <row r="108" spans="1:31" x14ac:dyDescent="0.25">
      <c r="A108" s="16" t="s">
        <v>233</v>
      </c>
      <c r="B108" s="41" t="s">
        <v>234</v>
      </c>
      <c r="C108" s="10" t="s">
        <v>123</v>
      </c>
      <c r="D108" s="10">
        <v>135</v>
      </c>
      <c r="E108" s="11"/>
      <c r="F108" s="12">
        <v>0.9</v>
      </c>
      <c r="G108" s="12"/>
      <c r="H108" s="55">
        <f t="shared" si="29"/>
        <v>0.9</v>
      </c>
      <c r="I108" s="191">
        <f t="shared" si="20"/>
        <v>21510</v>
      </c>
      <c r="J108" s="63"/>
      <c r="K108" s="12">
        <v>4.7</v>
      </c>
      <c r="L108" s="12"/>
      <c r="M108" s="55">
        <f t="shared" si="30"/>
        <v>4.7</v>
      </c>
      <c r="N108" s="191">
        <f t="shared" si="31"/>
        <v>127840</v>
      </c>
      <c r="O108" s="63"/>
      <c r="P108" s="12"/>
      <c r="Q108" s="12">
        <v>2.4</v>
      </c>
      <c r="R108" s="55">
        <f t="shared" si="32"/>
        <v>2.4</v>
      </c>
      <c r="S108" s="191">
        <f t="shared" si="28"/>
        <v>55440</v>
      </c>
      <c r="T108" s="63"/>
      <c r="U108" s="12"/>
      <c r="V108" s="12"/>
      <c r="W108" s="55">
        <f t="shared" si="33"/>
        <v>0</v>
      </c>
      <c r="X108" s="191">
        <f t="shared" ref="X108:X128" si="35">T108*$T$7+U108*$U$7+V108*$V$7</f>
        <v>0</v>
      </c>
      <c r="Y108" s="63"/>
      <c r="Z108" s="12"/>
      <c r="AA108" s="12"/>
      <c r="AB108" s="55">
        <f t="shared" si="34"/>
        <v>0</v>
      </c>
      <c r="AC108" s="191">
        <f>Y108*$Y$7+Z108*$Z$7+AA108*$AA$7</f>
        <v>0</v>
      </c>
      <c r="AE108" s="2"/>
    </row>
    <row r="109" spans="1:31" x14ac:dyDescent="0.25">
      <c r="A109" s="16" t="s">
        <v>235</v>
      </c>
      <c r="B109" s="41" t="s">
        <v>236</v>
      </c>
      <c r="C109" s="10" t="s">
        <v>182</v>
      </c>
      <c r="D109" s="10">
        <v>135</v>
      </c>
      <c r="E109" s="11">
        <v>6.3</v>
      </c>
      <c r="F109" s="12"/>
      <c r="G109" s="12"/>
      <c r="H109" s="55">
        <f t="shared" si="29"/>
        <v>6.3</v>
      </c>
      <c r="I109" s="191">
        <f t="shared" si="20"/>
        <v>45927</v>
      </c>
      <c r="J109" s="63"/>
      <c r="K109" s="12">
        <v>2</v>
      </c>
      <c r="L109" s="12"/>
      <c r="M109" s="55">
        <f t="shared" si="30"/>
        <v>2</v>
      </c>
      <c r="N109" s="191">
        <f t="shared" si="31"/>
        <v>54400</v>
      </c>
      <c r="O109" s="63"/>
      <c r="P109" s="12"/>
      <c r="Q109" s="12">
        <v>1.9</v>
      </c>
      <c r="R109" s="55">
        <f t="shared" si="32"/>
        <v>1.9</v>
      </c>
      <c r="S109" s="191">
        <f t="shared" si="28"/>
        <v>43890</v>
      </c>
      <c r="T109" s="63"/>
      <c r="U109" s="12"/>
      <c r="V109" s="12">
        <v>2</v>
      </c>
      <c r="W109" s="55">
        <f t="shared" si="33"/>
        <v>2</v>
      </c>
      <c r="X109" s="191">
        <f t="shared" si="35"/>
        <v>44600</v>
      </c>
      <c r="Y109" s="63"/>
      <c r="Z109" s="12"/>
      <c r="AA109" s="12"/>
      <c r="AB109" s="55">
        <f t="shared" si="34"/>
        <v>0</v>
      </c>
      <c r="AC109" s="191">
        <f t="shared" ref="AC109:AC133" si="36">Y109*$Y$7+Z109*$Z$7+AA109*$AA$7</f>
        <v>0</v>
      </c>
      <c r="AE109" s="2"/>
    </row>
    <row r="110" spans="1:31" x14ac:dyDescent="0.25">
      <c r="A110" s="16" t="s">
        <v>237</v>
      </c>
      <c r="B110" s="41" t="s">
        <v>238</v>
      </c>
      <c r="C110" s="10" t="s">
        <v>63</v>
      </c>
      <c r="D110" s="10">
        <v>135</v>
      </c>
      <c r="E110" s="11"/>
      <c r="F110" s="12"/>
      <c r="G110" s="12"/>
      <c r="H110" s="55">
        <f t="shared" si="29"/>
        <v>0</v>
      </c>
      <c r="I110" s="191">
        <f t="shared" si="20"/>
        <v>0</v>
      </c>
      <c r="J110" s="63"/>
      <c r="K110" s="12">
        <v>0.7</v>
      </c>
      <c r="L110" s="12"/>
      <c r="M110" s="55">
        <f t="shared" si="30"/>
        <v>0.7</v>
      </c>
      <c r="N110" s="191">
        <f t="shared" si="31"/>
        <v>19040</v>
      </c>
      <c r="O110" s="63"/>
      <c r="P110" s="12"/>
      <c r="Q110" s="12">
        <v>1.3</v>
      </c>
      <c r="R110" s="55">
        <f t="shared" si="32"/>
        <v>1.3</v>
      </c>
      <c r="S110" s="191">
        <f t="shared" si="28"/>
        <v>30030</v>
      </c>
      <c r="T110" s="63"/>
      <c r="U110" s="12"/>
      <c r="V110" s="12"/>
      <c r="W110" s="55">
        <f t="shared" si="33"/>
        <v>0</v>
      </c>
      <c r="X110" s="191">
        <f t="shared" si="35"/>
        <v>0</v>
      </c>
      <c r="Y110" s="63"/>
      <c r="Z110" s="12"/>
      <c r="AA110" s="12"/>
      <c r="AB110" s="55">
        <f t="shared" si="34"/>
        <v>0</v>
      </c>
      <c r="AC110" s="191">
        <f t="shared" si="36"/>
        <v>0</v>
      </c>
      <c r="AE110" s="2"/>
    </row>
    <row r="111" spans="1:31" x14ac:dyDescent="0.25">
      <c r="A111" s="16" t="s">
        <v>239</v>
      </c>
      <c r="B111" s="41" t="s">
        <v>240</v>
      </c>
      <c r="C111" s="10" t="s">
        <v>20</v>
      </c>
      <c r="D111" s="10">
        <v>136</v>
      </c>
      <c r="E111" s="11"/>
      <c r="F111" s="12">
        <v>10.5</v>
      </c>
      <c r="G111" s="12"/>
      <c r="H111" s="55">
        <f t="shared" si="29"/>
        <v>10.5</v>
      </c>
      <c r="I111" s="191">
        <f t="shared" si="20"/>
        <v>250950</v>
      </c>
      <c r="J111" s="63"/>
      <c r="K111" s="12">
        <v>3</v>
      </c>
      <c r="L111" s="12"/>
      <c r="M111" s="55">
        <f t="shared" si="30"/>
        <v>3</v>
      </c>
      <c r="N111" s="191">
        <f t="shared" si="31"/>
        <v>81600</v>
      </c>
      <c r="O111" s="63"/>
      <c r="P111" s="12">
        <v>4.5</v>
      </c>
      <c r="Q111" s="12"/>
      <c r="R111" s="55">
        <f t="shared" si="32"/>
        <v>4.5</v>
      </c>
      <c r="S111" s="191">
        <f t="shared" si="28"/>
        <v>103950</v>
      </c>
      <c r="T111" s="63"/>
      <c r="U111" s="12"/>
      <c r="V111" s="12"/>
      <c r="W111" s="55">
        <f t="shared" si="33"/>
        <v>0</v>
      </c>
      <c r="X111" s="191">
        <f t="shared" si="35"/>
        <v>0</v>
      </c>
      <c r="Y111" s="63"/>
      <c r="Z111" s="12"/>
      <c r="AA111" s="12"/>
      <c r="AB111" s="55">
        <f t="shared" si="34"/>
        <v>0</v>
      </c>
      <c r="AC111" s="191">
        <f t="shared" si="36"/>
        <v>0</v>
      </c>
      <c r="AE111" s="2"/>
    </row>
    <row r="112" spans="1:31" x14ac:dyDescent="0.25">
      <c r="A112" s="16" t="s">
        <v>241</v>
      </c>
      <c r="B112" s="41" t="s">
        <v>242</v>
      </c>
      <c r="C112" s="10" t="s">
        <v>123</v>
      </c>
      <c r="D112" s="10">
        <v>139</v>
      </c>
      <c r="E112" s="11"/>
      <c r="F112" s="12">
        <v>0.5</v>
      </c>
      <c r="G112" s="12"/>
      <c r="H112" s="55">
        <f t="shared" si="29"/>
        <v>0.5</v>
      </c>
      <c r="I112" s="191">
        <f t="shared" si="20"/>
        <v>11950</v>
      </c>
      <c r="J112" s="63"/>
      <c r="K112" s="12">
        <v>2.4</v>
      </c>
      <c r="L112" s="12"/>
      <c r="M112" s="55">
        <f t="shared" si="30"/>
        <v>2.4</v>
      </c>
      <c r="N112" s="191">
        <f t="shared" si="31"/>
        <v>65280</v>
      </c>
      <c r="O112" s="63"/>
      <c r="P112" s="12"/>
      <c r="Q112" s="12">
        <v>1.7</v>
      </c>
      <c r="R112" s="55">
        <f t="shared" si="32"/>
        <v>1.7</v>
      </c>
      <c r="S112" s="191">
        <f t="shared" si="28"/>
        <v>39270</v>
      </c>
      <c r="T112" s="63"/>
      <c r="U112" s="12"/>
      <c r="V112" s="12"/>
      <c r="W112" s="55">
        <f t="shared" si="33"/>
        <v>0</v>
      </c>
      <c r="X112" s="191">
        <f t="shared" si="35"/>
        <v>0</v>
      </c>
      <c r="Y112" s="63"/>
      <c r="Z112" s="12"/>
      <c r="AA112" s="12"/>
      <c r="AB112" s="55">
        <f t="shared" si="34"/>
        <v>0</v>
      </c>
      <c r="AC112" s="191">
        <f t="shared" si="36"/>
        <v>0</v>
      </c>
      <c r="AE112" s="2"/>
    </row>
    <row r="113" spans="1:31" x14ac:dyDescent="0.25">
      <c r="A113" s="16" t="s">
        <v>243</v>
      </c>
      <c r="B113" s="41" t="s">
        <v>244</v>
      </c>
      <c r="C113" s="10" t="s">
        <v>31</v>
      </c>
      <c r="D113" s="10">
        <v>140</v>
      </c>
      <c r="E113" s="11"/>
      <c r="F113" s="12"/>
      <c r="G113" s="12"/>
      <c r="H113" s="55">
        <f t="shared" si="29"/>
        <v>0</v>
      </c>
      <c r="I113" s="191">
        <f t="shared" si="20"/>
        <v>0</v>
      </c>
      <c r="J113" s="63"/>
      <c r="K113" s="12"/>
      <c r="L113" s="12">
        <v>1.9</v>
      </c>
      <c r="M113" s="55">
        <f t="shared" si="30"/>
        <v>1.9</v>
      </c>
      <c r="N113" s="191">
        <f t="shared" si="31"/>
        <v>51680</v>
      </c>
      <c r="O113" s="63">
        <v>1.7</v>
      </c>
      <c r="P113" s="12"/>
      <c r="Q113" s="12"/>
      <c r="R113" s="55">
        <f t="shared" si="32"/>
        <v>1.7</v>
      </c>
      <c r="S113" s="191">
        <f t="shared" si="28"/>
        <v>12393</v>
      </c>
      <c r="T113" s="63"/>
      <c r="U113" s="12"/>
      <c r="V113" s="12"/>
      <c r="W113" s="55">
        <f t="shared" si="33"/>
        <v>0</v>
      </c>
      <c r="X113" s="191">
        <f t="shared" si="35"/>
        <v>0</v>
      </c>
      <c r="Y113" s="63"/>
      <c r="Z113" s="12"/>
      <c r="AA113" s="12"/>
      <c r="AB113" s="55">
        <f t="shared" si="34"/>
        <v>0</v>
      </c>
      <c r="AC113" s="191">
        <f t="shared" si="36"/>
        <v>0</v>
      </c>
      <c r="AE113" s="2"/>
    </row>
    <row r="114" spans="1:31" x14ac:dyDescent="0.25">
      <c r="A114" s="16" t="s">
        <v>245</v>
      </c>
      <c r="B114" s="41" t="s">
        <v>246</v>
      </c>
      <c r="C114" s="10" t="s">
        <v>123</v>
      </c>
      <c r="D114" s="10">
        <v>141</v>
      </c>
      <c r="E114" s="11">
        <v>1.65</v>
      </c>
      <c r="F114" s="12">
        <v>1.4</v>
      </c>
      <c r="G114" s="12"/>
      <c r="H114" s="55">
        <f t="shared" si="29"/>
        <v>3.05</v>
      </c>
      <c r="I114" s="191">
        <f t="shared" si="20"/>
        <v>45488.5</v>
      </c>
      <c r="J114" s="63"/>
      <c r="K114" s="12">
        <v>3.4</v>
      </c>
      <c r="L114" s="12"/>
      <c r="M114" s="55">
        <f t="shared" si="30"/>
        <v>3.4</v>
      </c>
      <c r="N114" s="191">
        <f t="shared" si="31"/>
        <v>92480</v>
      </c>
      <c r="O114" s="63"/>
      <c r="P114" s="12"/>
      <c r="Q114" s="12">
        <v>1.8</v>
      </c>
      <c r="R114" s="55">
        <f t="shared" si="32"/>
        <v>1.8</v>
      </c>
      <c r="S114" s="191">
        <f t="shared" si="28"/>
        <v>41580</v>
      </c>
      <c r="T114" s="63"/>
      <c r="U114" s="12"/>
      <c r="V114" s="12"/>
      <c r="W114" s="55">
        <f t="shared" si="33"/>
        <v>0</v>
      </c>
      <c r="X114" s="191">
        <f t="shared" si="35"/>
        <v>0</v>
      </c>
      <c r="Y114" s="63"/>
      <c r="Z114" s="12"/>
      <c r="AA114" s="12"/>
      <c r="AB114" s="55">
        <f t="shared" si="34"/>
        <v>0</v>
      </c>
      <c r="AC114" s="191">
        <f t="shared" si="36"/>
        <v>0</v>
      </c>
      <c r="AE114" s="2"/>
    </row>
    <row r="115" spans="1:31" x14ac:dyDescent="0.25">
      <c r="A115" s="16" t="s">
        <v>247</v>
      </c>
      <c r="B115" s="41" t="s">
        <v>248</v>
      </c>
      <c r="C115" s="10" t="s">
        <v>31</v>
      </c>
      <c r="D115" s="10">
        <v>141</v>
      </c>
      <c r="E115" s="11"/>
      <c r="F115" s="12">
        <v>2.5</v>
      </c>
      <c r="G115" s="12"/>
      <c r="H115" s="55">
        <f t="shared" si="29"/>
        <v>2.5</v>
      </c>
      <c r="I115" s="191">
        <f t="shared" si="20"/>
        <v>59750</v>
      </c>
      <c r="J115" s="63"/>
      <c r="K115" s="12">
        <v>1.8</v>
      </c>
      <c r="L115" s="12"/>
      <c r="M115" s="55">
        <f t="shared" si="30"/>
        <v>1.8</v>
      </c>
      <c r="N115" s="191">
        <f t="shared" si="31"/>
        <v>48960</v>
      </c>
      <c r="O115" s="63"/>
      <c r="P115" s="12"/>
      <c r="Q115" s="12">
        <v>1.4</v>
      </c>
      <c r="R115" s="55">
        <f t="shared" si="32"/>
        <v>1.4</v>
      </c>
      <c r="S115" s="191">
        <f t="shared" si="28"/>
        <v>32339.999999999996</v>
      </c>
      <c r="T115" s="63"/>
      <c r="U115" s="12"/>
      <c r="V115" s="12"/>
      <c r="W115" s="55">
        <f t="shared" si="33"/>
        <v>0</v>
      </c>
      <c r="X115" s="191">
        <f t="shared" si="35"/>
        <v>0</v>
      </c>
      <c r="Y115" s="63"/>
      <c r="Z115" s="12"/>
      <c r="AA115" s="12"/>
      <c r="AB115" s="55">
        <f t="shared" si="34"/>
        <v>0</v>
      </c>
      <c r="AC115" s="191">
        <f t="shared" si="36"/>
        <v>0</v>
      </c>
      <c r="AE115" s="2"/>
    </row>
    <row r="116" spans="1:31" x14ac:dyDescent="0.25">
      <c r="A116" s="16" t="s">
        <v>249</v>
      </c>
      <c r="B116" s="41" t="s">
        <v>250</v>
      </c>
      <c r="C116" s="10" t="s">
        <v>175</v>
      </c>
      <c r="D116" s="10">
        <v>141</v>
      </c>
      <c r="E116" s="11"/>
      <c r="F116" s="12">
        <v>3.2</v>
      </c>
      <c r="G116" s="12"/>
      <c r="H116" s="55">
        <f t="shared" si="29"/>
        <v>3.2</v>
      </c>
      <c r="I116" s="191">
        <f t="shared" si="20"/>
        <v>76480</v>
      </c>
      <c r="J116" s="63"/>
      <c r="K116" s="12">
        <v>2</v>
      </c>
      <c r="L116" s="12"/>
      <c r="M116" s="55">
        <f t="shared" si="30"/>
        <v>2</v>
      </c>
      <c r="N116" s="191">
        <f t="shared" si="31"/>
        <v>54400</v>
      </c>
      <c r="O116" s="63"/>
      <c r="P116" s="12">
        <v>1</v>
      </c>
      <c r="Q116" s="12"/>
      <c r="R116" s="55">
        <f t="shared" si="32"/>
        <v>1</v>
      </c>
      <c r="S116" s="191">
        <f t="shared" si="28"/>
        <v>23100</v>
      </c>
      <c r="T116" s="63"/>
      <c r="U116" s="12"/>
      <c r="V116" s="12"/>
      <c r="W116" s="55">
        <f t="shared" si="33"/>
        <v>0</v>
      </c>
      <c r="X116" s="191">
        <f t="shared" si="35"/>
        <v>0</v>
      </c>
      <c r="Y116" s="63"/>
      <c r="Z116" s="12"/>
      <c r="AA116" s="12"/>
      <c r="AB116" s="55">
        <f t="shared" si="34"/>
        <v>0</v>
      </c>
      <c r="AC116" s="191">
        <f t="shared" si="36"/>
        <v>0</v>
      </c>
      <c r="AE116" s="2"/>
    </row>
    <row r="117" spans="1:31" x14ac:dyDescent="0.25">
      <c r="A117" s="16" t="s">
        <v>251</v>
      </c>
      <c r="B117" s="41" t="s">
        <v>252</v>
      </c>
      <c r="C117" s="10" t="s">
        <v>70</v>
      </c>
      <c r="D117" s="10">
        <v>143</v>
      </c>
      <c r="E117" s="11">
        <v>3</v>
      </c>
      <c r="F117" s="12">
        <v>3.8</v>
      </c>
      <c r="G117" s="12"/>
      <c r="H117" s="55">
        <f t="shared" si="29"/>
        <v>6.8</v>
      </c>
      <c r="I117" s="191">
        <f t="shared" si="20"/>
        <v>112690</v>
      </c>
      <c r="J117" s="63">
        <v>3</v>
      </c>
      <c r="K117" s="12">
        <v>3.3</v>
      </c>
      <c r="L117" s="12"/>
      <c r="M117" s="55">
        <f t="shared" si="30"/>
        <v>6.3</v>
      </c>
      <c r="N117" s="191">
        <f t="shared" si="31"/>
        <v>111630</v>
      </c>
      <c r="O117" s="63"/>
      <c r="P117" s="12"/>
      <c r="Q117" s="12">
        <v>2.7</v>
      </c>
      <c r="R117" s="55">
        <f t="shared" si="32"/>
        <v>2.7</v>
      </c>
      <c r="S117" s="191">
        <f t="shared" si="28"/>
        <v>62370.000000000007</v>
      </c>
      <c r="T117" s="63"/>
      <c r="U117" s="12"/>
      <c r="V117" s="12"/>
      <c r="W117" s="55">
        <f t="shared" si="33"/>
        <v>0</v>
      </c>
      <c r="X117" s="191">
        <f t="shared" si="35"/>
        <v>0</v>
      </c>
      <c r="Y117" s="63"/>
      <c r="Z117" s="12"/>
      <c r="AA117" s="12"/>
      <c r="AB117" s="55">
        <f t="shared" si="34"/>
        <v>0</v>
      </c>
      <c r="AC117" s="191">
        <f t="shared" si="36"/>
        <v>0</v>
      </c>
      <c r="AE117" s="2"/>
    </row>
    <row r="118" spans="1:31" x14ac:dyDescent="0.25">
      <c r="A118" s="16" t="s">
        <v>253</v>
      </c>
      <c r="B118" s="41" t="s">
        <v>254</v>
      </c>
      <c r="C118" s="10" t="s">
        <v>26</v>
      </c>
      <c r="D118" s="10">
        <v>146</v>
      </c>
      <c r="E118" s="11">
        <v>0.4</v>
      </c>
      <c r="F118" s="12">
        <v>1.6</v>
      </c>
      <c r="G118" s="12"/>
      <c r="H118" s="55">
        <f t="shared" si="29"/>
        <v>2</v>
      </c>
      <c r="I118" s="191">
        <f t="shared" si="20"/>
        <v>41156</v>
      </c>
      <c r="J118" s="63">
        <v>0.4</v>
      </c>
      <c r="K118" s="12">
        <v>2.2999999999999998</v>
      </c>
      <c r="L118" s="12"/>
      <c r="M118" s="55">
        <f t="shared" si="30"/>
        <v>2.6999999999999997</v>
      </c>
      <c r="N118" s="191">
        <f t="shared" si="31"/>
        <v>65475.999999999993</v>
      </c>
      <c r="O118" s="63">
        <v>0.8</v>
      </c>
      <c r="P118" s="12">
        <v>1.8</v>
      </c>
      <c r="Q118" s="12"/>
      <c r="R118" s="55">
        <f t="shared" si="32"/>
        <v>2.6</v>
      </c>
      <c r="S118" s="191">
        <f>O118*$O$7+P118*$P$7+Q118*$Q$7</f>
        <v>47412</v>
      </c>
      <c r="T118" s="63"/>
      <c r="U118" s="12"/>
      <c r="V118" s="12"/>
      <c r="W118" s="55">
        <f t="shared" si="33"/>
        <v>0</v>
      </c>
      <c r="X118" s="191">
        <f t="shared" si="35"/>
        <v>0</v>
      </c>
      <c r="Y118" s="63"/>
      <c r="Z118" s="12"/>
      <c r="AA118" s="12"/>
      <c r="AB118" s="55">
        <f t="shared" si="34"/>
        <v>0</v>
      </c>
      <c r="AC118" s="191">
        <f t="shared" si="36"/>
        <v>0</v>
      </c>
      <c r="AE118" s="2"/>
    </row>
    <row r="119" spans="1:31" x14ac:dyDescent="0.25">
      <c r="A119" s="16" t="s">
        <v>255</v>
      </c>
      <c r="B119" s="41" t="s">
        <v>256</v>
      </c>
      <c r="C119" s="10" t="s">
        <v>20</v>
      </c>
      <c r="D119" s="10">
        <v>147</v>
      </c>
      <c r="E119" s="11"/>
      <c r="F119" s="12">
        <v>1</v>
      </c>
      <c r="G119" s="12"/>
      <c r="H119" s="55">
        <f t="shared" si="29"/>
        <v>1</v>
      </c>
      <c r="I119" s="191">
        <f t="shared" si="20"/>
        <v>23900</v>
      </c>
      <c r="J119" s="63">
        <v>0.3</v>
      </c>
      <c r="K119" s="12">
        <v>1</v>
      </c>
      <c r="L119" s="12"/>
      <c r="M119" s="55">
        <f t="shared" si="30"/>
        <v>1.3</v>
      </c>
      <c r="N119" s="191">
        <f t="shared" si="31"/>
        <v>29387</v>
      </c>
      <c r="O119" s="63">
        <v>0.4</v>
      </c>
      <c r="P119" s="12">
        <v>3</v>
      </c>
      <c r="Q119" s="12"/>
      <c r="R119" s="55">
        <f t="shared" si="32"/>
        <v>3.4</v>
      </c>
      <c r="S119" s="191">
        <f t="shared" ref="S119:S145" si="37">O119*$O$7+P119*$P$7+Q119*$Q$7</f>
        <v>72216</v>
      </c>
      <c r="T119" s="63"/>
      <c r="U119" s="12"/>
      <c r="V119" s="12"/>
      <c r="W119" s="55">
        <f t="shared" si="33"/>
        <v>0</v>
      </c>
      <c r="X119" s="191">
        <f t="shared" si="35"/>
        <v>0</v>
      </c>
      <c r="Y119" s="63"/>
      <c r="Z119" s="12"/>
      <c r="AA119" s="12"/>
      <c r="AB119" s="55">
        <f t="shared" si="34"/>
        <v>0</v>
      </c>
      <c r="AC119" s="191">
        <f t="shared" si="36"/>
        <v>0</v>
      </c>
      <c r="AE119" s="2"/>
    </row>
    <row r="120" spans="1:31" x14ac:dyDescent="0.25">
      <c r="A120" s="16" t="s">
        <v>257</v>
      </c>
      <c r="B120" s="41" t="s">
        <v>258</v>
      </c>
      <c r="C120" s="10" t="s">
        <v>63</v>
      </c>
      <c r="D120" s="10">
        <v>147</v>
      </c>
      <c r="E120" s="11"/>
      <c r="F120" s="12"/>
      <c r="G120" s="12"/>
      <c r="H120" s="55">
        <f t="shared" si="29"/>
        <v>0</v>
      </c>
      <c r="I120" s="191">
        <f t="shared" si="20"/>
        <v>0</v>
      </c>
      <c r="J120" s="63"/>
      <c r="K120" s="12">
        <v>2</v>
      </c>
      <c r="L120" s="12"/>
      <c r="M120" s="55">
        <f t="shared" si="30"/>
        <v>2</v>
      </c>
      <c r="N120" s="191">
        <f t="shared" si="31"/>
        <v>54400</v>
      </c>
      <c r="O120" s="63"/>
      <c r="P120" s="12"/>
      <c r="Q120" s="12">
        <v>1.6</v>
      </c>
      <c r="R120" s="55">
        <f t="shared" si="32"/>
        <v>1.6</v>
      </c>
      <c r="S120" s="191">
        <f t="shared" si="37"/>
        <v>36960</v>
      </c>
      <c r="T120" s="63"/>
      <c r="U120" s="12"/>
      <c r="V120" s="12"/>
      <c r="W120" s="55">
        <f t="shared" si="33"/>
        <v>0</v>
      </c>
      <c r="X120" s="191">
        <f t="shared" si="35"/>
        <v>0</v>
      </c>
      <c r="Y120" s="63"/>
      <c r="Z120" s="12"/>
      <c r="AA120" s="12"/>
      <c r="AB120" s="55">
        <f t="shared" si="34"/>
        <v>0</v>
      </c>
      <c r="AC120" s="191">
        <f t="shared" si="36"/>
        <v>0</v>
      </c>
      <c r="AE120" s="2"/>
    </row>
    <row r="121" spans="1:31" x14ac:dyDescent="0.25">
      <c r="A121" s="16" t="s">
        <v>259</v>
      </c>
      <c r="B121" s="41" t="s">
        <v>260</v>
      </c>
      <c r="C121" s="10" t="s">
        <v>36</v>
      </c>
      <c r="D121" s="10">
        <v>148</v>
      </c>
      <c r="E121" s="11"/>
      <c r="F121" s="12">
        <v>6.2</v>
      </c>
      <c r="G121" s="12"/>
      <c r="H121" s="55">
        <f t="shared" si="29"/>
        <v>6.2</v>
      </c>
      <c r="I121" s="191">
        <f t="shared" si="20"/>
        <v>148180</v>
      </c>
      <c r="J121" s="63"/>
      <c r="K121" s="12">
        <v>1</v>
      </c>
      <c r="L121" s="12"/>
      <c r="M121" s="55">
        <f t="shared" si="30"/>
        <v>1</v>
      </c>
      <c r="N121" s="191">
        <f t="shared" si="31"/>
        <v>27200</v>
      </c>
      <c r="O121" s="63"/>
      <c r="P121" s="12"/>
      <c r="Q121" s="12">
        <v>0.8</v>
      </c>
      <c r="R121" s="55">
        <f t="shared" si="32"/>
        <v>0.8</v>
      </c>
      <c r="S121" s="191">
        <f t="shared" si="37"/>
        <v>18480</v>
      </c>
      <c r="T121" s="63"/>
      <c r="U121" s="12"/>
      <c r="V121" s="12"/>
      <c r="W121" s="55">
        <f t="shared" si="33"/>
        <v>0</v>
      </c>
      <c r="X121" s="191">
        <f t="shared" si="35"/>
        <v>0</v>
      </c>
      <c r="Y121" s="63"/>
      <c r="Z121" s="12"/>
      <c r="AA121" s="12"/>
      <c r="AB121" s="55">
        <f t="shared" si="34"/>
        <v>0</v>
      </c>
      <c r="AC121" s="191">
        <f t="shared" si="36"/>
        <v>0</v>
      </c>
      <c r="AE121" s="2"/>
    </row>
    <row r="122" spans="1:31" x14ac:dyDescent="0.25">
      <c r="A122" s="16" t="s">
        <v>261</v>
      </c>
      <c r="B122" s="41" t="s">
        <v>262</v>
      </c>
      <c r="C122" s="10" t="s">
        <v>20</v>
      </c>
      <c r="D122" s="10">
        <v>149</v>
      </c>
      <c r="E122" s="11"/>
      <c r="F122" s="12"/>
      <c r="G122" s="12"/>
      <c r="H122" s="55">
        <f t="shared" si="29"/>
        <v>0</v>
      </c>
      <c r="I122" s="191">
        <f t="shared" si="20"/>
        <v>0</v>
      </c>
      <c r="J122" s="63"/>
      <c r="K122" s="12"/>
      <c r="L122" s="12">
        <v>1.5</v>
      </c>
      <c r="M122" s="55">
        <f t="shared" si="30"/>
        <v>1.5</v>
      </c>
      <c r="N122" s="191">
        <f t="shared" si="31"/>
        <v>40800</v>
      </c>
      <c r="O122" s="63"/>
      <c r="P122" s="12"/>
      <c r="Q122" s="12">
        <v>1.1000000000000001</v>
      </c>
      <c r="R122" s="55">
        <f t="shared" si="32"/>
        <v>1.1000000000000001</v>
      </c>
      <c r="S122" s="191">
        <f t="shared" si="37"/>
        <v>25410.000000000004</v>
      </c>
      <c r="T122" s="63"/>
      <c r="U122" s="12"/>
      <c r="V122" s="12"/>
      <c r="W122" s="55">
        <f t="shared" si="33"/>
        <v>0</v>
      </c>
      <c r="X122" s="191">
        <f t="shared" si="35"/>
        <v>0</v>
      </c>
      <c r="Y122" s="63"/>
      <c r="Z122" s="12"/>
      <c r="AA122" s="12"/>
      <c r="AB122" s="55">
        <f t="shared" si="34"/>
        <v>0</v>
      </c>
      <c r="AC122" s="191">
        <f t="shared" si="36"/>
        <v>0</v>
      </c>
      <c r="AE122" s="2"/>
    </row>
    <row r="123" spans="1:31" x14ac:dyDescent="0.25">
      <c r="A123" s="16" t="s">
        <v>263</v>
      </c>
      <c r="B123" s="41" t="s">
        <v>264</v>
      </c>
      <c r="C123" s="10" t="s">
        <v>20</v>
      </c>
      <c r="D123" s="10">
        <v>149</v>
      </c>
      <c r="E123" s="11"/>
      <c r="F123" s="12"/>
      <c r="G123" s="12">
        <v>2</v>
      </c>
      <c r="H123" s="55">
        <f t="shared" si="29"/>
        <v>2</v>
      </c>
      <c r="I123" s="191">
        <f t="shared" si="20"/>
        <v>47800</v>
      </c>
      <c r="J123" s="63"/>
      <c r="K123" s="12"/>
      <c r="L123" s="12">
        <v>4</v>
      </c>
      <c r="M123" s="55">
        <f t="shared" si="30"/>
        <v>4</v>
      </c>
      <c r="N123" s="191">
        <f t="shared" si="31"/>
        <v>108800</v>
      </c>
      <c r="O123" s="63"/>
      <c r="P123" s="12"/>
      <c r="Q123" s="12">
        <v>8</v>
      </c>
      <c r="R123" s="55">
        <f t="shared" si="32"/>
        <v>8</v>
      </c>
      <c r="S123" s="191">
        <f t="shared" si="37"/>
        <v>184800</v>
      </c>
      <c r="T123" s="63"/>
      <c r="U123" s="12"/>
      <c r="V123" s="12"/>
      <c r="W123" s="55">
        <f t="shared" si="33"/>
        <v>0</v>
      </c>
      <c r="X123" s="191">
        <f t="shared" si="35"/>
        <v>0</v>
      </c>
      <c r="Y123" s="63"/>
      <c r="Z123" s="12"/>
      <c r="AA123" s="12"/>
      <c r="AB123" s="55">
        <f t="shared" si="34"/>
        <v>0</v>
      </c>
      <c r="AC123" s="191">
        <f t="shared" si="36"/>
        <v>0</v>
      </c>
      <c r="AE123" s="2"/>
    </row>
    <row r="124" spans="1:31" x14ac:dyDescent="0.25">
      <c r="A124" s="16" t="s">
        <v>265</v>
      </c>
      <c r="B124" s="41" t="s">
        <v>266</v>
      </c>
      <c r="C124" s="10" t="s">
        <v>20</v>
      </c>
      <c r="D124" s="10">
        <v>149</v>
      </c>
      <c r="E124" s="11"/>
      <c r="F124" s="12"/>
      <c r="G124" s="12">
        <v>11.3</v>
      </c>
      <c r="H124" s="55">
        <f t="shared" si="29"/>
        <v>11.3</v>
      </c>
      <c r="I124" s="191">
        <f t="shared" si="20"/>
        <v>270070</v>
      </c>
      <c r="J124" s="63"/>
      <c r="K124" s="12"/>
      <c r="L124" s="12">
        <v>2.5</v>
      </c>
      <c r="M124" s="55">
        <f t="shared" si="30"/>
        <v>2.5</v>
      </c>
      <c r="N124" s="191">
        <f t="shared" si="31"/>
        <v>68000</v>
      </c>
      <c r="O124" s="63"/>
      <c r="P124" s="12"/>
      <c r="Q124" s="12">
        <v>2.8</v>
      </c>
      <c r="R124" s="55">
        <f t="shared" si="32"/>
        <v>2.8</v>
      </c>
      <c r="S124" s="191">
        <f t="shared" si="37"/>
        <v>64679.999999999993</v>
      </c>
      <c r="T124" s="63"/>
      <c r="U124" s="12"/>
      <c r="V124" s="12"/>
      <c r="W124" s="55">
        <f t="shared" si="33"/>
        <v>0</v>
      </c>
      <c r="X124" s="191">
        <f t="shared" si="35"/>
        <v>0</v>
      </c>
      <c r="Y124" s="63"/>
      <c r="Z124" s="12"/>
      <c r="AA124" s="12"/>
      <c r="AB124" s="55">
        <f t="shared" si="34"/>
        <v>0</v>
      </c>
      <c r="AC124" s="191">
        <f t="shared" si="36"/>
        <v>0</v>
      </c>
      <c r="AE124" s="2"/>
    </row>
    <row r="125" spans="1:31" x14ac:dyDescent="0.25">
      <c r="A125" s="16" t="s">
        <v>267</v>
      </c>
      <c r="B125" s="41" t="s">
        <v>268</v>
      </c>
      <c r="C125" s="10" t="s">
        <v>123</v>
      </c>
      <c r="D125" s="10">
        <v>150</v>
      </c>
      <c r="E125" s="11"/>
      <c r="F125" s="12"/>
      <c r="G125" s="12"/>
      <c r="H125" s="55">
        <f t="shared" si="29"/>
        <v>0</v>
      </c>
      <c r="I125" s="191">
        <f t="shared" si="20"/>
        <v>0</v>
      </c>
      <c r="J125" s="63"/>
      <c r="K125" s="12">
        <v>2.9</v>
      </c>
      <c r="L125" s="12"/>
      <c r="M125" s="55">
        <f t="shared" si="30"/>
        <v>2.9</v>
      </c>
      <c r="N125" s="191">
        <f t="shared" si="31"/>
        <v>78880</v>
      </c>
      <c r="O125" s="63"/>
      <c r="P125" s="12"/>
      <c r="Q125" s="12">
        <v>2.2999999999999998</v>
      </c>
      <c r="R125" s="55">
        <f t="shared" si="32"/>
        <v>2.2999999999999998</v>
      </c>
      <c r="S125" s="191">
        <f t="shared" si="37"/>
        <v>53129.999999999993</v>
      </c>
      <c r="T125" s="63"/>
      <c r="U125" s="12"/>
      <c r="V125" s="12"/>
      <c r="W125" s="55">
        <f t="shared" si="33"/>
        <v>0</v>
      </c>
      <c r="X125" s="191">
        <f t="shared" si="35"/>
        <v>0</v>
      </c>
      <c r="Y125" s="63"/>
      <c r="Z125" s="12"/>
      <c r="AA125" s="12"/>
      <c r="AB125" s="55">
        <f t="shared" si="34"/>
        <v>0</v>
      </c>
      <c r="AC125" s="191">
        <f t="shared" si="36"/>
        <v>0</v>
      </c>
      <c r="AE125" s="2"/>
    </row>
    <row r="126" spans="1:31" x14ac:dyDescent="0.25">
      <c r="A126" s="16" t="s">
        <v>269</v>
      </c>
      <c r="B126" s="41" t="s">
        <v>270</v>
      </c>
      <c r="C126" s="10" t="s">
        <v>45</v>
      </c>
      <c r="D126" s="10">
        <v>151</v>
      </c>
      <c r="E126" s="11"/>
      <c r="F126" s="12">
        <v>5.5</v>
      </c>
      <c r="G126" s="12"/>
      <c r="H126" s="55">
        <f t="shared" si="29"/>
        <v>5.5</v>
      </c>
      <c r="I126" s="191">
        <f t="shared" si="20"/>
        <v>131450</v>
      </c>
      <c r="J126" s="63"/>
      <c r="K126" s="12">
        <v>0.1</v>
      </c>
      <c r="L126" s="12"/>
      <c r="M126" s="55">
        <f t="shared" si="30"/>
        <v>0.1</v>
      </c>
      <c r="N126" s="191">
        <f t="shared" si="31"/>
        <v>2720</v>
      </c>
      <c r="O126" s="63"/>
      <c r="P126" s="12"/>
      <c r="Q126" s="12">
        <v>2.2000000000000002</v>
      </c>
      <c r="R126" s="55">
        <f t="shared" si="32"/>
        <v>2.2000000000000002</v>
      </c>
      <c r="S126" s="191">
        <f t="shared" si="37"/>
        <v>50820.000000000007</v>
      </c>
      <c r="T126" s="63"/>
      <c r="U126" s="12"/>
      <c r="V126" s="12"/>
      <c r="W126" s="55">
        <f t="shared" si="33"/>
        <v>0</v>
      </c>
      <c r="X126" s="191">
        <f t="shared" si="35"/>
        <v>0</v>
      </c>
      <c r="Y126" s="63"/>
      <c r="Z126" s="12"/>
      <c r="AA126" s="12"/>
      <c r="AB126" s="55">
        <f t="shared" si="34"/>
        <v>0</v>
      </c>
      <c r="AC126" s="191">
        <f t="shared" si="36"/>
        <v>0</v>
      </c>
      <c r="AE126" s="2"/>
    </row>
    <row r="127" spans="1:31" x14ac:dyDescent="0.25">
      <c r="A127" s="16" t="s">
        <v>271</v>
      </c>
      <c r="B127" s="41" t="s">
        <v>272</v>
      </c>
      <c r="C127" s="10" t="s">
        <v>23</v>
      </c>
      <c r="D127" s="10">
        <v>151</v>
      </c>
      <c r="E127" s="11"/>
      <c r="F127" s="12">
        <v>2.6</v>
      </c>
      <c r="G127" s="12"/>
      <c r="H127" s="55">
        <f t="shared" si="29"/>
        <v>2.6</v>
      </c>
      <c r="I127" s="191">
        <f t="shared" si="20"/>
        <v>62140</v>
      </c>
      <c r="J127" s="63"/>
      <c r="K127" s="12">
        <v>1.7</v>
      </c>
      <c r="L127" s="12"/>
      <c r="M127" s="55">
        <f t="shared" si="30"/>
        <v>1.7</v>
      </c>
      <c r="N127" s="191">
        <f t="shared" si="31"/>
        <v>46240</v>
      </c>
      <c r="O127" s="63"/>
      <c r="P127" s="12">
        <v>2</v>
      </c>
      <c r="Q127" s="12"/>
      <c r="R127" s="55">
        <f t="shared" si="32"/>
        <v>2</v>
      </c>
      <c r="S127" s="191">
        <f t="shared" si="37"/>
        <v>46200</v>
      </c>
      <c r="T127" s="63"/>
      <c r="U127" s="12"/>
      <c r="V127" s="12"/>
      <c r="W127" s="55">
        <f t="shared" si="33"/>
        <v>0</v>
      </c>
      <c r="X127" s="191">
        <f t="shared" si="35"/>
        <v>0</v>
      </c>
      <c r="Y127" s="63"/>
      <c r="Z127" s="12"/>
      <c r="AA127" s="12"/>
      <c r="AB127" s="55">
        <f t="shared" si="34"/>
        <v>0</v>
      </c>
      <c r="AC127" s="191">
        <f t="shared" si="36"/>
        <v>0</v>
      </c>
      <c r="AE127" s="2"/>
    </row>
    <row r="128" spans="1:31" x14ac:dyDescent="0.25">
      <c r="A128" s="16" t="s">
        <v>273</v>
      </c>
      <c r="B128" s="41" t="s">
        <v>274</v>
      </c>
      <c r="C128" s="10" t="s">
        <v>23</v>
      </c>
      <c r="D128" s="10">
        <v>151</v>
      </c>
      <c r="E128" s="11"/>
      <c r="F128" s="12">
        <v>3</v>
      </c>
      <c r="G128" s="12"/>
      <c r="H128" s="55">
        <f t="shared" si="29"/>
        <v>3</v>
      </c>
      <c r="I128" s="191">
        <f t="shared" si="20"/>
        <v>71700</v>
      </c>
      <c r="J128" s="63"/>
      <c r="K128" s="12">
        <v>0.6</v>
      </c>
      <c r="L128" s="12"/>
      <c r="M128" s="55">
        <f t="shared" si="30"/>
        <v>0.6</v>
      </c>
      <c r="N128" s="191">
        <f>J128*$J$7+K128*$K$7+L128*$L$7</f>
        <v>16320</v>
      </c>
      <c r="O128" s="63"/>
      <c r="P128" s="12"/>
      <c r="Q128" s="12">
        <v>1.7</v>
      </c>
      <c r="R128" s="55">
        <f t="shared" si="32"/>
        <v>1.7</v>
      </c>
      <c r="S128" s="191">
        <f t="shared" si="37"/>
        <v>39270</v>
      </c>
      <c r="T128" s="63"/>
      <c r="U128" s="12"/>
      <c r="V128" s="12"/>
      <c r="W128" s="55">
        <f t="shared" si="33"/>
        <v>0</v>
      </c>
      <c r="X128" s="191">
        <f t="shared" si="35"/>
        <v>0</v>
      </c>
      <c r="Y128" s="63"/>
      <c r="Z128" s="12"/>
      <c r="AA128" s="12"/>
      <c r="AB128" s="55">
        <f t="shared" si="34"/>
        <v>0</v>
      </c>
      <c r="AC128" s="191">
        <f t="shared" si="36"/>
        <v>0</v>
      </c>
      <c r="AE128" s="2"/>
    </row>
    <row r="129" spans="1:31" x14ac:dyDescent="0.25">
      <c r="A129" s="16" t="s">
        <v>275</v>
      </c>
      <c r="B129" s="41" t="s">
        <v>276</v>
      </c>
      <c r="C129" s="10" t="s">
        <v>79</v>
      </c>
      <c r="D129" s="10">
        <v>151</v>
      </c>
      <c r="E129" s="11"/>
      <c r="F129" s="12">
        <v>22.5</v>
      </c>
      <c r="G129" s="12"/>
      <c r="H129" s="55">
        <f t="shared" si="29"/>
        <v>22.5</v>
      </c>
      <c r="I129" s="191">
        <f t="shared" si="20"/>
        <v>537750</v>
      </c>
      <c r="J129" s="63"/>
      <c r="K129" s="12">
        <v>3</v>
      </c>
      <c r="L129" s="12"/>
      <c r="M129" s="55">
        <f t="shared" si="30"/>
        <v>3</v>
      </c>
      <c r="N129" s="191">
        <f t="shared" ref="N129:N159" si="38">J129*$J$7+K129*$K$7+L129*$L$7</f>
        <v>81600</v>
      </c>
      <c r="O129" s="63"/>
      <c r="P129" s="12">
        <v>2.1</v>
      </c>
      <c r="Q129" s="12"/>
      <c r="R129" s="55">
        <f t="shared" si="32"/>
        <v>2.1</v>
      </c>
      <c r="S129" s="191">
        <f t="shared" si="37"/>
        <v>48510</v>
      </c>
      <c r="T129" s="63"/>
      <c r="U129" s="12"/>
      <c r="V129" s="12"/>
      <c r="W129" s="55">
        <f t="shared" si="33"/>
        <v>0</v>
      </c>
      <c r="X129" s="191">
        <f>T129*$T$7+U129*$U$7+V129*$V$7</f>
        <v>0</v>
      </c>
      <c r="Y129" s="63"/>
      <c r="Z129" s="12"/>
      <c r="AA129" s="12"/>
      <c r="AB129" s="55">
        <f t="shared" si="34"/>
        <v>0</v>
      </c>
      <c r="AC129" s="191">
        <f t="shared" si="36"/>
        <v>0</v>
      </c>
      <c r="AE129" s="2"/>
    </row>
    <row r="130" spans="1:31" x14ac:dyDescent="0.25">
      <c r="A130" s="16" t="s">
        <v>277</v>
      </c>
      <c r="B130" s="41" t="s">
        <v>278</v>
      </c>
      <c r="C130" s="10" t="s">
        <v>96</v>
      </c>
      <c r="D130" s="10">
        <v>151</v>
      </c>
      <c r="E130" s="11">
        <v>3.9</v>
      </c>
      <c r="F130" s="12">
        <v>1.6</v>
      </c>
      <c r="G130" s="12"/>
      <c r="H130" s="55">
        <f t="shared" si="29"/>
        <v>5.5</v>
      </c>
      <c r="I130" s="191">
        <f t="shared" si="20"/>
        <v>66671</v>
      </c>
      <c r="J130" s="63">
        <v>3.3</v>
      </c>
      <c r="K130" s="12"/>
      <c r="L130" s="12"/>
      <c r="M130" s="55">
        <f t="shared" si="30"/>
        <v>3.3</v>
      </c>
      <c r="N130" s="191">
        <f t="shared" si="38"/>
        <v>24057</v>
      </c>
      <c r="O130" s="63"/>
      <c r="P130" s="12"/>
      <c r="Q130" s="12">
        <v>2.5</v>
      </c>
      <c r="R130" s="55">
        <f t="shared" si="32"/>
        <v>2.5</v>
      </c>
      <c r="S130" s="191">
        <f t="shared" si="37"/>
        <v>57750</v>
      </c>
      <c r="T130" s="63"/>
      <c r="U130" s="12">
        <v>0.9</v>
      </c>
      <c r="V130" s="12"/>
      <c r="W130" s="55">
        <f t="shared" si="33"/>
        <v>0.9</v>
      </c>
      <c r="X130" s="191">
        <f t="shared" ref="X130:X141" si="39">T130*$T$7+U130*$U$7+V130*$V$7</f>
        <v>20070</v>
      </c>
      <c r="Y130" s="63"/>
      <c r="Z130" s="12"/>
      <c r="AA130" s="12"/>
      <c r="AB130" s="55">
        <f t="shared" si="34"/>
        <v>0</v>
      </c>
      <c r="AC130" s="191">
        <f t="shared" si="36"/>
        <v>0</v>
      </c>
      <c r="AE130" s="2"/>
    </row>
    <row r="131" spans="1:31" x14ac:dyDescent="0.25">
      <c r="A131" s="16" t="s">
        <v>279</v>
      </c>
      <c r="B131" s="41" t="s">
        <v>280</v>
      </c>
      <c r="C131" s="10" t="s">
        <v>31</v>
      </c>
      <c r="D131" s="10">
        <v>151</v>
      </c>
      <c r="E131" s="11"/>
      <c r="F131" s="12">
        <v>5.2</v>
      </c>
      <c r="G131" s="12"/>
      <c r="H131" s="55">
        <f t="shared" si="29"/>
        <v>5.2</v>
      </c>
      <c r="I131" s="191">
        <f t="shared" si="20"/>
        <v>124280</v>
      </c>
      <c r="J131" s="63">
        <v>2.7</v>
      </c>
      <c r="K131" s="12">
        <v>1.5</v>
      </c>
      <c r="L131" s="12"/>
      <c r="M131" s="55">
        <f t="shared" si="30"/>
        <v>4.2</v>
      </c>
      <c r="N131" s="191">
        <f t="shared" si="38"/>
        <v>60483</v>
      </c>
      <c r="O131" s="63"/>
      <c r="P131" s="12"/>
      <c r="Q131" s="12">
        <v>2.6</v>
      </c>
      <c r="R131" s="55">
        <f t="shared" si="32"/>
        <v>2.6</v>
      </c>
      <c r="S131" s="191">
        <f t="shared" si="37"/>
        <v>60060</v>
      </c>
      <c r="T131" s="63"/>
      <c r="U131" s="12"/>
      <c r="V131" s="12"/>
      <c r="W131" s="55">
        <f t="shared" si="33"/>
        <v>0</v>
      </c>
      <c r="X131" s="191">
        <f t="shared" si="39"/>
        <v>0</v>
      </c>
      <c r="Y131" s="63"/>
      <c r="Z131" s="12"/>
      <c r="AA131" s="12"/>
      <c r="AB131" s="55">
        <f t="shared" si="34"/>
        <v>0</v>
      </c>
      <c r="AC131" s="191">
        <f t="shared" si="36"/>
        <v>0</v>
      </c>
      <c r="AE131" s="2"/>
    </row>
    <row r="132" spans="1:31" x14ac:dyDescent="0.25">
      <c r="A132" s="16" t="s">
        <v>281</v>
      </c>
      <c r="B132" s="41" t="s">
        <v>282</v>
      </c>
      <c r="C132" s="10" t="s">
        <v>175</v>
      </c>
      <c r="D132" s="10">
        <v>151</v>
      </c>
      <c r="E132" s="11">
        <v>0.1</v>
      </c>
      <c r="F132" s="12">
        <v>3.4</v>
      </c>
      <c r="G132" s="12"/>
      <c r="H132" s="55">
        <f t="shared" si="29"/>
        <v>3.5</v>
      </c>
      <c r="I132" s="191">
        <f t="shared" si="20"/>
        <v>81989</v>
      </c>
      <c r="J132" s="63">
        <v>0.2</v>
      </c>
      <c r="K132" s="12">
        <v>3</v>
      </c>
      <c r="L132" s="12"/>
      <c r="M132" s="55">
        <f t="shared" si="30"/>
        <v>3.2</v>
      </c>
      <c r="N132" s="191">
        <f t="shared" si="38"/>
        <v>83058</v>
      </c>
      <c r="O132" s="63"/>
      <c r="P132" s="12"/>
      <c r="Q132" s="12">
        <v>1.6</v>
      </c>
      <c r="R132" s="55">
        <f t="shared" si="32"/>
        <v>1.6</v>
      </c>
      <c r="S132" s="191">
        <f t="shared" si="37"/>
        <v>36960</v>
      </c>
      <c r="T132" s="63"/>
      <c r="U132" s="12"/>
      <c r="V132" s="12"/>
      <c r="W132" s="55">
        <f t="shared" si="33"/>
        <v>0</v>
      </c>
      <c r="X132" s="191">
        <f t="shared" si="39"/>
        <v>0</v>
      </c>
      <c r="Y132" s="63"/>
      <c r="Z132" s="12"/>
      <c r="AA132" s="12"/>
      <c r="AB132" s="55">
        <f t="shared" si="34"/>
        <v>0</v>
      </c>
      <c r="AC132" s="191">
        <f t="shared" si="36"/>
        <v>0</v>
      </c>
      <c r="AE132" s="2"/>
    </row>
    <row r="133" spans="1:31" x14ac:dyDescent="0.25">
      <c r="A133" s="16" t="s">
        <v>283</v>
      </c>
      <c r="B133" s="41" t="s">
        <v>284</v>
      </c>
      <c r="C133" s="10" t="s">
        <v>146</v>
      </c>
      <c r="D133" s="10">
        <v>156</v>
      </c>
      <c r="E133" s="11"/>
      <c r="F133" s="12">
        <v>8.9</v>
      </c>
      <c r="G133" s="12"/>
      <c r="H133" s="55">
        <f t="shared" si="29"/>
        <v>8.9</v>
      </c>
      <c r="I133" s="191">
        <f t="shared" si="20"/>
        <v>212710</v>
      </c>
      <c r="J133" s="63"/>
      <c r="K133" s="12">
        <v>4</v>
      </c>
      <c r="L133" s="12"/>
      <c r="M133" s="55">
        <f t="shared" si="30"/>
        <v>4</v>
      </c>
      <c r="N133" s="191">
        <f t="shared" si="38"/>
        <v>108800</v>
      </c>
      <c r="O133" s="63"/>
      <c r="P133" s="12">
        <v>10</v>
      </c>
      <c r="Q133" s="12"/>
      <c r="R133" s="55">
        <f t="shared" si="32"/>
        <v>10</v>
      </c>
      <c r="S133" s="191">
        <f t="shared" si="37"/>
        <v>231000</v>
      </c>
      <c r="T133" s="63"/>
      <c r="U133" s="12"/>
      <c r="V133" s="12"/>
      <c r="W133" s="55">
        <f t="shared" si="33"/>
        <v>0</v>
      </c>
      <c r="X133" s="191">
        <f t="shared" si="39"/>
        <v>0</v>
      </c>
      <c r="Y133" s="63"/>
      <c r="Z133" s="12"/>
      <c r="AA133" s="12"/>
      <c r="AB133" s="55">
        <f t="shared" si="34"/>
        <v>0</v>
      </c>
      <c r="AC133" s="191">
        <f t="shared" si="36"/>
        <v>0</v>
      </c>
      <c r="AE133" s="2"/>
    </row>
    <row r="134" spans="1:31" x14ac:dyDescent="0.25">
      <c r="A134" s="16" t="s">
        <v>285</v>
      </c>
      <c r="B134" s="41" t="s">
        <v>286</v>
      </c>
      <c r="C134" s="10" t="s">
        <v>26</v>
      </c>
      <c r="D134" s="10">
        <v>157</v>
      </c>
      <c r="E134" s="11"/>
      <c r="F134" s="12"/>
      <c r="G134" s="12"/>
      <c r="H134" s="55">
        <f t="shared" ref="H134:H165" si="40">SUM(E134:G134)</f>
        <v>0</v>
      </c>
      <c r="I134" s="191">
        <f t="shared" si="20"/>
        <v>0</v>
      </c>
      <c r="J134" s="63"/>
      <c r="K134" s="12">
        <v>2.2999999999999998</v>
      </c>
      <c r="L134" s="12"/>
      <c r="M134" s="55">
        <f t="shared" ref="M134:M165" si="41">SUM(J134:L134)</f>
        <v>2.2999999999999998</v>
      </c>
      <c r="N134" s="191">
        <f t="shared" si="38"/>
        <v>62559.999999999993</v>
      </c>
      <c r="O134" s="63"/>
      <c r="P134" s="12"/>
      <c r="Q134" s="12">
        <v>1.6</v>
      </c>
      <c r="R134" s="55">
        <f t="shared" ref="R134:R165" si="42">SUM(O134:Q134)</f>
        <v>1.6</v>
      </c>
      <c r="S134" s="191">
        <f t="shared" si="37"/>
        <v>36960</v>
      </c>
      <c r="T134" s="63"/>
      <c r="U134" s="12"/>
      <c r="V134" s="12"/>
      <c r="W134" s="55">
        <f t="shared" ref="W134:W165" si="43">SUM(T134:V134)</f>
        <v>0</v>
      </c>
      <c r="X134" s="191">
        <f t="shared" si="39"/>
        <v>0</v>
      </c>
      <c r="Y134" s="63"/>
      <c r="Z134" s="12"/>
      <c r="AA134" s="12"/>
      <c r="AB134" s="55">
        <f t="shared" ref="AB134:AB165" si="44">SUM(Y134:AA134)</f>
        <v>0</v>
      </c>
      <c r="AC134" s="191">
        <f>Y134*$Y$7+Z134*$Z$7+AA134*$AA$7</f>
        <v>0</v>
      </c>
      <c r="AE134" s="2"/>
    </row>
    <row r="135" spans="1:31" x14ac:dyDescent="0.25">
      <c r="A135" s="16" t="s">
        <v>287</v>
      </c>
      <c r="B135" s="41" t="s">
        <v>288</v>
      </c>
      <c r="C135" s="10" t="s">
        <v>58</v>
      </c>
      <c r="D135" s="10">
        <v>157</v>
      </c>
      <c r="E135" s="11"/>
      <c r="F135" s="12"/>
      <c r="G135" s="12"/>
      <c r="H135" s="55">
        <f t="shared" si="40"/>
        <v>0</v>
      </c>
      <c r="I135" s="191">
        <f t="shared" si="20"/>
        <v>0</v>
      </c>
      <c r="J135" s="63"/>
      <c r="K135" s="12">
        <v>4</v>
      </c>
      <c r="L135" s="12"/>
      <c r="M135" s="55">
        <f t="shared" si="41"/>
        <v>4</v>
      </c>
      <c r="N135" s="191">
        <f t="shared" si="38"/>
        <v>108800</v>
      </c>
      <c r="O135" s="63"/>
      <c r="P135" s="12">
        <v>3.8</v>
      </c>
      <c r="Q135" s="12"/>
      <c r="R135" s="55">
        <f t="shared" si="42"/>
        <v>3.8</v>
      </c>
      <c r="S135" s="191">
        <f t="shared" si="37"/>
        <v>87780</v>
      </c>
      <c r="T135" s="63"/>
      <c r="U135" s="12"/>
      <c r="V135" s="12"/>
      <c r="W135" s="55">
        <f t="shared" si="43"/>
        <v>0</v>
      </c>
      <c r="X135" s="191">
        <f t="shared" si="39"/>
        <v>0</v>
      </c>
      <c r="Y135" s="63"/>
      <c r="Z135" s="12"/>
      <c r="AA135" s="12"/>
      <c r="AB135" s="55">
        <f t="shared" si="44"/>
        <v>0</v>
      </c>
      <c r="AC135" s="191">
        <f t="shared" ref="AC135:AC152" si="45">Y135*$Y$7+Z135*$Z$7+AA135*$AA$7</f>
        <v>0</v>
      </c>
      <c r="AE135" s="2"/>
    </row>
    <row r="136" spans="1:31" x14ac:dyDescent="0.25">
      <c r="A136" s="16" t="s">
        <v>289</v>
      </c>
      <c r="B136" s="41" t="s">
        <v>290</v>
      </c>
      <c r="C136" s="10" t="s">
        <v>20</v>
      </c>
      <c r="D136" s="10">
        <v>159</v>
      </c>
      <c r="E136" s="11"/>
      <c r="F136" s="12">
        <v>4.5999999999999996</v>
      </c>
      <c r="G136" s="12"/>
      <c r="H136" s="55">
        <f t="shared" si="40"/>
        <v>4.5999999999999996</v>
      </c>
      <c r="I136" s="191">
        <f t="shared" si="20"/>
        <v>109939.99999999999</v>
      </c>
      <c r="J136" s="63"/>
      <c r="K136" s="12">
        <v>1.4</v>
      </c>
      <c r="L136" s="12"/>
      <c r="M136" s="55">
        <f t="shared" si="41"/>
        <v>1.4</v>
      </c>
      <c r="N136" s="191">
        <f t="shared" si="38"/>
        <v>38080</v>
      </c>
      <c r="O136" s="63"/>
      <c r="P136" s="12"/>
      <c r="Q136" s="12">
        <v>1.8</v>
      </c>
      <c r="R136" s="55">
        <f t="shared" si="42"/>
        <v>1.8</v>
      </c>
      <c r="S136" s="191">
        <f t="shared" si="37"/>
        <v>41580</v>
      </c>
      <c r="T136" s="63"/>
      <c r="U136" s="12"/>
      <c r="V136" s="12"/>
      <c r="W136" s="55">
        <f t="shared" si="43"/>
        <v>0</v>
      </c>
      <c r="X136" s="191">
        <f t="shared" si="39"/>
        <v>0</v>
      </c>
      <c r="Y136" s="63"/>
      <c r="Z136" s="12"/>
      <c r="AA136" s="12"/>
      <c r="AB136" s="55">
        <f t="shared" si="44"/>
        <v>0</v>
      </c>
      <c r="AC136" s="191">
        <f t="shared" si="45"/>
        <v>0</v>
      </c>
      <c r="AE136" s="2"/>
    </row>
    <row r="137" spans="1:31" x14ac:dyDescent="0.25">
      <c r="A137" s="16" t="s">
        <v>291</v>
      </c>
      <c r="B137" s="41" t="s">
        <v>292</v>
      </c>
      <c r="C137" s="10" t="s">
        <v>23</v>
      </c>
      <c r="D137" s="10">
        <v>159</v>
      </c>
      <c r="E137" s="11">
        <v>2.96</v>
      </c>
      <c r="F137" s="12">
        <v>1.68</v>
      </c>
      <c r="G137" s="12"/>
      <c r="H137" s="55">
        <f t="shared" si="40"/>
        <v>4.6399999999999997</v>
      </c>
      <c r="I137" s="191">
        <f t="shared" ref="I137:I193" si="46">E137*$E$7+F137*$F$7+G137*$G$7</f>
        <v>61730.400000000001</v>
      </c>
      <c r="J137" s="63">
        <v>0.4</v>
      </c>
      <c r="K137" s="12">
        <v>2.4500000000000002</v>
      </c>
      <c r="L137" s="12"/>
      <c r="M137" s="55">
        <f t="shared" si="41"/>
        <v>2.85</v>
      </c>
      <c r="N137" s="191">
        <f t="shared" si="38"/>
        <v>69556</v>
      </c>
      <c r="O137" s="63">
        <v>0.3</v>
      </c>
      <c r="P137" s="12">
        <v>1.5</v>
      </c>
      <c r="Q137" s="12"/>
      <c r="R137" s="55">
        <f t="shared" si="42"/>
        <v>1.8</v>
      </c>
      <c r="S137" s="191">
        <f t="shared" si="37"/>
        <v>36837</v>
      </c>
      <c r="T137" s="63"/>
      <c r="U137" s="12"/>
      <c r="V137" s="12"/>
      <c r="W137" s="55">
        <f t="shared" si="43"/>
        <v>0</v>
      </c>
      <c r="X137" s="191">
        <f t="shared" si="39"/>
        <v>0</v>
      </c>
      <c r="Y137" s="63"/>
      <c r="Z137" s="12"/>
      <c r="AA137" s="12"/>
      <c r="AB137" s="55">
        <f t="shared" si="44"/>
        <v>0</v>
      </c>
      <c r="AC137" s="191">
        <f t="shared" si="45"/>
        <v>0</v>
      </c>
      <c r="AE137" s="2"/>
    </row>
    <row r="138" spans="1:31" x14ac:dyDescent="0.25">
      <c r="A138" s="16" t="s">
        <v>293</v>
      </c>
      <c r="B138" s="41" t="s">
        <v>294</v>
      </c>
      <c r="C138" s="10" t="s">
        <v>31</v>
      </c>
      <c r="D138" s="10">
        <v>159</v>
      </c>
      <c r="E138" s="11"/>
      <c r="F138" s="12">
        <v>6.1</v>
      </c>
      <c r="G138" s="12"/>
      <c r="H138" s="55">
        <f t="shared" si="40"/>
        <v>6.1</v>
      </c>
      <c r="I138" s="191">
        <f t="shared" si="46"/>
        <v>145790</v>
      </c>
      <c r="J138" s="63">
        <v>2</v>
      </c>
      <c r="K138" s="12">
        <v>2</v>
      </c>
      <c r="L138" s="12">
        <v>3</v>
      </c>
      <c r="M138" s="55">
        <f t="shared" si="41"/>
        <v>7</v>
      </c>
      <c r="N138" s="191">
        <f t="shared" si="38"/>
        <v>150580</v>
      </c>
      <c r="O138" s="63"/>
      <c r="P138" s="12"/>
      <c r="Q138" s="12">
        <v>7</v>
      </c>
      <c r="R138" s="55">
        <f t="shared" si="42"/>
        <v>7</v>
      </c>
      <c r="S138" s="191">
        <f t="shared" si="37"/>
        <v>161700</v>
      </c>
      <c r="T138" s="63"/>
      <c r="U138" s="12"/>
      <c r="V138" s="12"/>
      <c r="W138" s="55">
        <f t="shared" si="43"/>
        <v>0</v>
      </c>
      <c r="X138" s="191">
        <f t="shared" si="39"/>
        <v>0</v>
      </c>
      <c r="Y138" s="63"/>
      <c r="Z138" s="12"/>
      <c r="AA138" s="12"/>
      <c r="AB138" s="55">
        <f t="shared" si="44"/>
        <v>0</v>
      </c>
      <c r="AC138" s="191">
        <f t="shared" si="45"/>
        <v>0</v>
      </c>
      <c r="AE138" s="2"/>
    </row>
    <row r="139" spans="1:31" x14ac:dyDescent="0.25">
      <c r="A139" s="16" t="s">
        <v>295</v>
      </c>
      <c r="B139" s="41" t="s">
        <v>296</v>
      </c>
      <c r="C139" s="10" t="s">
        <v>20</v>
      </c>
      <c r="D139" s="10">
        <v>160</v>
      </c>
      <c r="E139" s="11"/>
      <c r="F139" s="12">
        <v>1.8</v>
      </c>
      <c r="G139" s="12"/>
      <c r="H139" s="55">
        <f t="shared" si="40"/>
        <v>1.8</v>
      </c>
      <c r="I139" s="191">
        <f t="shared" si="46"/>
        <v>43020</v>
      </c>
      <c r="J139" s="63"/>
      <c r="K139" s="12">
        <v>2.2999999999999998</v>
      </c>
      <c r="L139" s="12"/>
      <c r="M139" s="55">
        <f t="shared" si="41"/>
        <v>2.2999999999999998</v>
      </c>
      <c r="N139" s="191">
        <f t="shared" si="38"/>
        <v>62559.999999999993</v>
      </c>
      <c r="O139" s="63"/>
      <c r="P139" s="12">
        <v>2.2000000000000002</v>
      </c>
      <c r="Q139" s="12"/>
      <c r="R139" s="55">
        <f t="shared" si="42"/>
        <v>2.2000000000000002</v>
      </c>
      <c r="S139" s="191">
        <f t="shared" si="37"/>
        <v>50820.000000000007</v>
      </c>
      <c r="T139" s="63"/>
      <c r="U139" s="12"/>
      <c r="V139" s="12"/>
      <c r="W139" s="55">
        <f t="shared" si="43"/>
        <v>0</v>
      </c>
      <c r="X139" s="191">
        <f t="shared" si="39"/>
        <v>0</v>
      </c>
      <c r="Y139" s="63"/>
      <c r="Z139" s="12"/>
      <c r="AA139" s="12"/>
      <c r="AB139" s="55">
        <f t="shared" si="44"/>
        <v>0</v>
      </c>
      <c r="AC139" s="191">
        <f t="shared" si="45"/>
        <v>0</v>
      </c>
      <c r="AE139" s="2"/>
    </row>
    <row r="140" spans="1:31" x14ac:dyDescent="0.25">
      <c r="A140" s="16" t="s">
        <v>297</v>
      </c>
      <c r="B140" s="41" t="s">
        <v>298</v>
      </c>
      <c r="C140" s="10" t="s">
        <v>20</v>
      </c>
      <c r="D140" s="10">
        <v>161</v>
      </c>
      <c r="E140" s="11"/>
      <c r="F140" s="12">
        <v>3.2</v>
      </c>
      <c r="G140" s="12"/>
      <c r="H140" s="55">
        <f t="shared" si="40"/>
        <v>3.2</v>
      </c>
      <c r="I140" s="191">
        <f t="shared" si="46"/>
        <v>76480</v>
      </c>
      <c r="J140" s="63"/>
      <c r="K140" s="12">
        <v>2.5</v>
      </c>
      <c r="L140" s="12"/>
      <c r="M140" s="55">
        <f t="shared" si="41"/>
        <v>2.5</v>
      </c>
      <c r="N140" s="191">
        <f t="shared" si="38"/>
        <v>68000</v>
      </c>
      <c r="O140" s="63"/>
      <c r="P140" s="12"/>
      <c r="Q140" s="12">
        <v>1.4</v>
      </c>
      <c r="R140" s="55">
        <f t="shared" si="42"/>
        <v>1.4</v>
      </c>
      <c r="S140" s="191">
        <f t="shared" si="37"/>
        <v>32339.999999999996</v>
      </c>
      <c r="T140" s="63"/>
      <c r="U140" s="12"/>
      <c r="V140" s="12"/>
      <c r="W140" s="55">
        <f t="shared" si="43"/>
        <v>0</v>
      </c>
      <c r="X140" s="191">
        <f t="shared" si="39"/>
        <v>0</v>
      </c>
      <c r="Y140" s="63"/>
      <c r="Z140" s="12"/>
      <c r="AA140" s="12"/>
      <c r="AB140" s="55">
        <f t="shared" si="44"/>
        <v>0</v>
      </c>
      <c r="AC140" s="191">
        <f t="shared" si="45"/>
        <v>0</v>
      </c>
      <c r="AE140" s="2"/>
    </row>
    <row r="141" spans="1:31" x14ac:dyDescent="0.25">
      <c r="A141" s="16" t="s">
        <v>299</v>
      </c>
      <c r="B141" s="41" t="s">
        <v>300</v>
      </c>
      <c r="C141" s="10" t="s">
        <v>63</v>
      </c>
      <c r="D141" s="10">
        <v>162</v>
      </c>
      <c r="E141" s="11">
        <v>1.2</v>
      </c>
      <c r="F141" s="12">
        <v>6.9</v>
      </c>
      <c r="G141" s="12"/>
      <c r="H141" s="55">
        <f t="shared" si="40"/>
        <v>8.1</v>
      </c>
      <c r="I141" s="191">
        <f t="shared" si="46"/>
        <v>173658</v>
      </c>
      <c r="J141" s="63"/>
      <c r="K141" s="12">
        <v>1.4</v>
      </c>
      <c r="L141" s="12"/>
      <c r="M141" s="55">
        <f t="shared" si="41"/>
        <v>1.4</v>
      </c>
      <c r="N141" s="191">
        <f t="shared" si="38"/>
        <v>38080</v>
      </c>
      <c r="O141" s="63"/>
      <c r="P141" s="12">
        <v>1</v>
      </c>
      <c r="Q141" s="12"/>
      <c r="R141" s="55">
        <f t="shared" si="42"/>
        <v>1</v>
      </c>
      <c r="S141" s="191">
        <f t="shared" si="37"/>
        <v>23100</v>
      </c>
      <c r="T141" s="63"/>
      <c r="U141" s="12"/>
      <c r="V141" s="12"/>
      <c r="W141" s="55">
        <f t="shared" si="43"/>
        <v>0</v>
      </c>
      <c r="X141" s="191">
        <f t="shared" si="39"/>
        <v>0</v>
      </c>
      <c r="Y141" s="63"/>
      <c r="Z141" s="12">
        <v>1</v>
      </c>
      <c r="AA141" s="12"/>
      <c r="AB141" s="55">
        <f t="shared" si="44"/>
        <v>1</v>
      </c>
      <c r="AC141" s="191">
        <f t="shared" si="45"/>
        <v>21800</v>
      </c>
      <c r="AE141" s="2"/>
    </row>
    <row r="142" spans="1:31" x14ac:dyDescent="0.25">
      <c r="A142" s="16" t="s">
        <v>301</v>
      </c>
      <c r="B142" s="41" t="s">
        <v>302</v>
      </c>
      <c r="C142" s="10" t="s">
        <v>146</v>
      </c>
      <c r="D142" s="10">
        <v>163</v>
      </c>
      <c r="E142" s="11"/>
      <c r="F142" s="12">
        <v>5</v>
      </c>
      <c r="G142" s="12"/>
      <c r="H142" s="55">
        <f t="shared" si="40"/>
        <v>5</v>
      </c>
      <c r="I142" s="191">
        <f t="shared" si="46"/>
        <v>119500</v>
      </c>
      <c r="J142" s="63"/>
      <c r="K142" s="12">
        <v>1</v>
      </c>
      <c r="L142" s="12"/>
      <c r="M142" s="55">
        <f t="shared" si="41"/>
        <v>1</v>
      </c>
      <c r="N142" s="191">
        <f t="shared" si="38"/>
        <v>27200</v>
      </c>
      <c r="O142" s="63"/>
      <c r="P142" s="12">
        <v>4</v>
      </c>
      <c r="Q142" s="12"/>
      <c r="R142" s="55">
        <f t="shared" si="42"/>
        <v>4</v>
      </c>
      <c r="S142" s="191">
        <f t="shared" si="37"/>
        <v>92400</v>
      </c>
      <c r="T142" s="63"/>
      <c r="U142" s="12"/>
      <c r="V142" s="12"/>
      <c r="W142" s="55">
        <f t="shared" si="43"/>
        <v>0</v>
      </c>
      <c r="X142" s="191">
        <f>T142*$T$7+U142*$U$7+V142*$V$7</f>
        <v>0</v>
      </c>
      <c r="Y142" s="63"/>
      <c r="Z142" s="12"/>
      <c r="AA142" s="12"/>
      <c r="AB142" s="55">
        <f t="shared" si="44"/>
        <v>0</v>
      </c>
      <c r="AC142" s="191">
        <f t="shared" si="45"/>
        <v>0</v>
      </c>
      <c r="AE142" s="2"/>
    </row>
    <row r="143" spans="1:31" x14ac:dyDescent="0.25">
      <c r="A143" s="16" t="s">
        <v>303</v>
      </c>
      <c r="B143" s="41" t="s">
        <v>304</v>
      </c>
      <c r="C143" s="10" t="s">
        <v>31</v>
      </c>
      <c r="D143" s="10">
        <v>163</v>
      </c>
      <c r="E143" s="11"/>
      <c r="F143" s="12">
        <v>9.9</v>
      </c>
      <c r="G143" s="12"/>
      <c r="H143" s="55">
        <f t="shared" si="40"/>
        <v>9.9</v>
      </c>
      <c r="I143" s="191">
        <f t="shared" si="46"/>
        <v>236610</v>
      </c>
      <c r="J143" s="63"/>
      <c r="K143" s="12">
        <v>4.8</v>
      </c>
      <c r="L143" s="12"/>
      <c r="M143" s="55">
        <f t="shared" si="41"/>
        <v>4.8</v>
      </c>
      <c r="N143" s="191">
        <f t="shared" si="38"/>
        <v>130560</v>
      </c>
      <c r="O143" s="63"/>
      <c r="P143" s="12"/>
      <c r="Q143" s="12">
        <v>2.2000000000000002</v>
      </c>
      <c r="R143" s="55">
        <f t="shared" si="42"/>
        <v>2.2000000000000002</v>
      </c>
      <c r="S143" s="191">
        <f t="shared" si="37"/>
        <v>50820.000000000007</v>
      </c>
      <c r="T143" s="63"/>
      <c r="U143" s="12"/>
      <c r="V143" s="12"/>
      <c r="W143" s="55">
        <f t="shared" si="43"/>
        <v>0</v>
      </c>
      <c r="X143" s="191">
        <f t="shared" ref="X143:X168" si="47">T143*$T$7+U143*$U$7+V143*$V$7</f>
        <v>0</v>
      </c>
      <c r="Y143" s="63"/>
      <c r="Z143" s="12"/>
      <c r="AA143" s="12"/>
      <c r="AB143" s="55">
        <f t="shared" si="44"/>
        <v>0</v>
      </c>
      <c r="AC143" s="191">
        <f t="shared" si="45"/>
        <v>0</v>
      </c>
      <c r="AE143" s="2"/>
    </row>
    <row r="144" spans="1:31" x14ac:dyDescent="0.25">
      <c r="A144" s="16" t="s">
        <v>305</v>
      </c>
      <c r="B144" s="41" t="s">
        <v>306</v>
      </c>
      <c r="C144" s="10" t="s">
        <v>123</v>
      </c>
      <c r="D144" s="10">
        <v>165</v>
      </c>
      <c r="E144" s="11">
        <v>4.1500000000000004</v>
      </c>
      <c r="F144" s="12">
        <v>1.1000000000000001</v>
      </c>
      <c r="G144" s="12"/>
      <c r="H144" s="55">
        <f t="shared" si="40"/>
        <v>5.25</v>
      </c>
      <c r="I144" s="191">
        <f t="shared" si="46"/>
        <v>56543.500000000007</v>
      </c>
      <c r="J144" s="63">
        <v>0.6</v>
      </c>
      <c r="K144" s="12">
        <v>5.3</v>
      </c>
      <c r="L144" s="12">
        <v>0.1</v>
      </c>
      <c r="M144" s="55">
        <f t="shared" si="41"/>
        <v>5.9999999999999991</v>
      </c>
      <c r="N144" s="191">
        <f t="shared" si="38"/>
        <v>151254</v>
      </c>
      <c r="O144" s="63"/>
      <c r="P144" s="12">
        <v>3</v>
      </c>
      <c r="Q144" s="12"/>
      <c r="R144" s="55">
        <f t="shared" si="42"/>
        <v>3</v>
      </c>
      <c r="S144" s="191">
        <f t="shared" si="37"/>
        <v>69300</v>
      </c>
      <c r="T144" s="63"/>
      <c r="U144" s="12"/>
      <c r="V144" s="12"/>
      <c r="W144" s="55">
        <f t="shared" si="43"/>
        <v>0</v>
      </c>
      <c r="X144" s="191">
        <f t="shared" si="47"/>
        <v>0</v>
      </c>
      <c r="Y144" s="63"/>
      <c r="Z144" s="12"/>
      <c r="AA144" s="12"/>
      <c r="AB144" s="55">
        <f t="shared" si="44"/>
        <v>0</v>
      </c>
      <c r="AC144" s="191">
        <f t="shared" si="45"/>
        <v>0</v>
      </c>
      <c r="AE144" s="2"/>
    </row>
    <row r="145" spans="1:31" x14ac:dyDescent="0.25">
      <c r="A145" s="16" t="s">
        <v>307</v>
      </c>
      <c r="B145" s="41" t="s">
        <v>308</v>
      </c>
      <c r="C145" s="10" t="s">
        <v>20</v>
      </c>
      <c r="D145" s="10">
        <v>165</v>
      </c>
      <c r="E145" s="11">
        <v>0.8</v>
      </c>
      <c r="F145" s="12">
        <v>5</v>
      </c>
      <c r="G145" s="12"/>
      <c r="H145" s="55">
        <f t="shared" si="40"/>
        <v>5.8</v>
      </c>
      <c r="I145" s="191">
        <f t="shared" si="46"/>
        <v>125332</v>
      </c>
      <c r="J145" s="63">
        <v>0.1</v>
      </c>
      <c r="K145" s="12">
        <v>2.4</v>
      </c>
      <c r="L145" s="12"/>
      <c r="M145" s="55">
        <f t="shared" si="41"/>
        <v>2.5</v>
      </c>
      <c r="N145" s="191">
        <f t="shared" si="38"/>
        <v>66009</v>
      </c>
      <c r="O145" s="63">
        <v>1.8</v>
      </c>
      <c r="P145" s="12"/>
      <c r="Q145" s="12"/>
      <c r="R145" s="55">
        <f t="shared" si="42"/>
        <v>1.8</v>
      </c>
      <c r="S145" s="191">
        <f t="shared" si="37"/>
        <v>13122</v>
      </c>
      <c r="T145" s="63"/>
      <c r="U145" s="12"/>
      <c r="V145" s="12"/>
      <c r="W145" s="55">
        <f t="shared" si="43"/>
        <v>0</v>
      </c>
      <c r="X145" s="191">
        <f t="shared" si="47"/>
        <v>0</v>
      </c>
      <c r="Y145" s="63"/>
      <c r="Z145" s="12"/>
      <c r="AA145" s="12"/>
      <c r="AB145" s="55">
        <f t="shared" si="44"/>
        <v>0</v>
      </c>
      <c r="AC145" s="191">
        <f t="shared" si="45"/>
        <v>0</v>
      </c>
      <c r="AE145" s="2"/>
    </row>
    <row r="146" spans="1:31" x14ac:dyDescent="0.25">
      <c r="A146" s="16" t="s">
        <v>309</v>
      </c>
      <c r="B146" s="41" t="s">
        <v>310</v>
      </c>
      <c r="C146" s="10" t="s">
        <v>23</v>
      </c>
      <c r="D146" s="10">
        <v>165</v>
      </c>
      <c r="E146" s="11">
        <v>1.4</v>
      </c>
      <c r="F146" s="12">
        <v>2.6</v>
      </c>
      <c r="G146" s="12"/>
      <c r="H146" s="55">
        <f t="shared" si="40"/>
        <v>4</v>
      </c>
      <c r="I146" s="191">
        <f t="shared" si="46"/>
        <v>72346</v>
      </c>
      <c r="J146" s="63">
        <v>0.3</v>
      </c>
      <c r="K146" s="12">
        <v>1.9</v>
      </c>
      <c r="L146" s="12"/>
      <c r="M146" s="55">
        <f t="shared" si="41"/>
        <v>2.1999999999999997</v>
      </c>
      <c r="N146" s="191">
        <f t="shared" si="38"/>
        <v>53867</v>
      </c>
      <c r="O146" s="63">
        <v>0.3</v>
      </c>
      <c r="P146" s="12">
        <v>2.6</v>
      </c>
      <c r="Q146" s="12"/>
      <c r="R146" s="55">
        <f t="shared" si="42"/>
        <v>2.9</v>
      </c>
      <c r="S146" s="191">
        <f>O146*$O$7+P146*$P$7+Q146*$Q$7</f>
        <v>62247</v>
      </c>
      <c r="T146" s="63"/>
      <c r="U146" s="12"/>
      <c r="V146" s="12"/>
      <c r="W146" s="55">
        <f t="shared" si="43"/>
        <v>0</v>
      </c>
      <c r="X146" s="191">
        <f t="shared" si="47"/>
        <v>0</v>
      </c>
      <c r="Y146" s="63"/>
      <c r="Z146" s="12"/>
      <c r="AA146" s="12"/>
      <c r="AB146" s="55">
        <f t="shared" si="44"/>
        <v>0</v>
      </c>
      <c r="AC146" s="191">
        <f t="shared" si="45"/>
        <v>0</v>
      </c>
      <c r="AE146" s="2"/>
    </row>
    <row r="147" spans="1:31" x14ac:dyDescent="0.25">
      <c r="A147" s="16" t="s">
        <v>311</v>
      </c>
      <c r="B147" s="41" t="s">
        <v>312</v>
      </c>
      <c r="C147" s="10" t="s">
        <v>79</v>
      </c>
      <c r="D147" s="10">
        <v>166</v>
      </c>
      <c r="E147" s="11">
        <v>5.5</v>
      </c>
      <c r="F147" s="12"/>
      <c r="G147" s="12"/>
      <c r="H147" s="55">
        <f t="shared" si="40"/>
        <v>5.5</v>
      </c>
      <c r="I147" s="191">
        <f t="shared" si="46"/>
        <v>40095</v>
      </c>
      <c r="J147" s="63"/>
      <c r="K147" s="12">
        <v>3.7</v>
      </c>
      <c r="L147" s="12"/>
      <c r="M147" s="55">
        <f t="shared" si="41"/>
        <v>3.7</v>
      </c>
      <c r="N147" s="191">
        <f t="shared" si="38"/>
        <v>100640</v>
      </c>
      <c r="O147" s="63"/>
      <c r="P147" s="12"/>
      <c r="Q147" s="12">
        <v>1.6</v>
      </c>
      <c r="R147" s="55">
        <f t="shared" si="42"/>
        <v>1.6</v>
      </c>
      <c r="S147" s="191">
        <f t="shared" ref="S147:S173" si="48">O147*$O$7+P147*$P$7+Q147*$Q$7</f>
        <v>36960</v>
      </c>
      <c r="T147" s="63"/>
      <c r="U147" s="12"/>
      <c r="V147" s="12"/>
      <c r="W147" s="55">
        <f t="shared" si="43"/>
        <v>0</v>
      </c>
      <c r="X147" s="191">
        <f t="shared" si="47"/>
        <v>0</v>
      </c>
      <c r="Y147" s="63"/>
      <c r="Z147" s="12"/>
      <c r="AA147" s="12"/>
      <c r="AB147" s="55">
        <f t="shared" si="44"/>
        <v>0</v>
      </c>
      <c r="AC147" s="191">
        <f t="shared" si="45"/>
        <v>0</v>
      </c>
      <c r="AE147" s="2"/>
    </row>
    <row r="148" spans="1:31" x14ac:dyDescent="0.25">
      <c r="A148" s="16" t="s">
        <v>313</v>
      </c>
      <c r="B148" s="41" t="s">
        <v>314</v>
      </c>
      <c r="C148" s="10" t="s">
        <v>20</v>
      </c>
      <c r="D148" s="10">
        <v>168</v>
      </c>
      <c r="E148" s="11"/>
      <c r="F148" s="12"/>
      <c r="G148" s="12"/>
      <c r="H148" s="55">
        <f t="shared" si="40"/>
        <v>0</v>
      </c>
      <c r="I148" s="191">
        <f t="shared" si="46"/>
        <v>0</v>
      </c>
      <c r="J148" s="63"/>
      <c r="K148" s="12">
        <v>2.2000000000000002</v>
      </c>
      <c r="L148" s="12"/>
      <c r="M148" s="55">
        <f t="shared" si="41"/>
        <v>2.2000000000000002</v>
      </c>
      <c r="N148" s="191">
        <f t="shared" si="38"/>
        <v>59840.000000000007</v>
      </c>
      <c r="O148" s="63"/>
      <c r="P148" s="12">
        <v>2.1</v>
      </c>
      <c r="Q148" s="12"/>
      <c r="R148" s="55">
        <f t="shared" si="42"/>
        <v>2.1</v>
      </c>
      <c r="S148" s="191">
        <f t="shared" si="48"/>
        <v>48510</v>
      </c>
      <c r="T148" s="63"/>
      <c r="U148" s="12"/>
      <c r="V148" s="12"/>
      <c r="W148" s="55">
        <f t="shared" si="43"/>
        <v>0</v>
      </c>
      <c r="X148" s="191">
        <f t="shared" si="47"/>
        <v>0</v>
      </c>
      <c r="Y148" s="63"/>
      <c r="Z148" s="12"/>
      <c r="AA148" s="12"/>
      <c r="AB148" s="55">
        <f t="shared" si="44"/>
        <v>0</v>
      </c>
      <c r="AC148" s="191">
        <f t="shared" si="45"/>
        <v>0</v>
      </c>
      <c r="AE148" s="2"/>
    </row>
    <row r="149" spans="1:31" x14ac:dyDescent="0.25">
      <c r="A149" s="16" t="s">
        <v>315</v>
      </c>
      <c r="B149" s="41" t="s">
        <v>316</v>
      </c>
      <c r="C149" s="10" t="s">
        <v>20</v>
      </c>
      <c r="D149" s="10">
        <v>168</v>
      </c>
      <c r="E149" s="11"/>
      <c r="F149" s="12"/>
      <c r="G149" s="12">
        <v>3.1</v>
      </c>
      <c r="H149" s="55">
        <f t="shared" si="40"/>
        <v>3.1</v>
      </c>
      <c r="I149" s="191">
        <f t="shared" si="46"/>
        <v>74090</v>
      </c>
      <c r="J149" s="63"/>
      <c r="K149" s="12">
        <v>2</v>
      </c>
      <c r="L149" s="12"/>
      <c r="M149" s="55">
        <f t="shared" si="41"/>
        <v>2</v>
      </c>
      <c r="N149" s="191">
        <f t="shared" si="38"/>
        <v>54400</v>
      </c>
      <c r="O149" s="63"/>
      <c r="P149" s="12"/>
      <c r="Q149" s="12">
        <v>1.4</v>
      </c>
      <c r="R149" s="55">
        <f t="shared" si="42"/>
        <v>1.4</v>
      </c>
      <c r="S149" s="191">
        <f t="shared" si="48"/>
        <v>32339.999999999996</v>
      </c>
      <c r="T149" s="63"/>
      <c r="U149" s="12"/>
      <c r="V149" s="12"/>
      <c r="W149" s="55">
        <f t="shared" si="43"/>
        <v>0</v>
      </c>
      <c r="X149" s="191">
        <f t="shared" si="47"/>
        <v>0</v>
      </c>
      <c r="Y149" s="63"/>
      <c r="Z149" s="12"/>
      <c r="AA149" s="12"/>
      <c r="AB149" s="55">
        <f t="shared" si="44"/>
        <v>0</v>
      </c>
      <c r="AC149" s="191">
        <f t="shared" si="45"/>
        <v>0</v>
      </c>
      <c r="AE149" s="2"/>
    </row>
    <row r="150" spans="1:31" x14ac:dyDescent="0.25">
      <c r="A150" s="16" t="s">
        <v>317</v>
      </c>
      <c r="B150" s="41" t="s">
        <v>318</v>
      </c>
      <c r="C150" s="10" t="s">
        <v>31</v>
      </c>
      <c r="D150" s="10">
        <v>168</v>
      </c>
      <c r="E150" s="11">
        <v>6</v>
      </c>
      <c r="F150" s="12">
        <v>6</v>
      </c>
      <c r="G150" s="12"/>
      <c r="H150" s="55">
        <f t="shared" si="40"/>
        <v>12</v>
      </c>
      <c r="I150" s="191">
        <f t="shared" si="46"/>
        <v>187140</v>
      </c>
      <c r="J150" s="63">
        <v>3</v>
      </c>
      <c r="K150" s="12">
        <v>3</v>
      </c>
      <c r="L150" s="12"/>
      <c r="M150" s="55">
        <f t="shared" si="41"/>
        <v>6</v>
      </c>
      <c r="N150" s="191">
        <f t="shared" si="38"/>
        <v>103470</v>
      </c>
      <c r="O150" s="63">
        <v>2</v>
      </c>
      <c r="P150" s="12">
        <v>2</v>
      </c>
      <c r="Q150" s="12"/>
      <c r="R150" s="55">
        <f t="shared" si="42"/>
        <v>4</v>
      </c>
      <c r="S150" s="191">
        <f t="shared" si="48"/>
        <v>60780</v>
      </c>
      <c r="T150" s="63"/>
      <c r="U150" s="12"/>
      <c r="V150" s="12"/>
      <c r="W150" s="55">
        <f t="shared" si="43"/>
        <v>0</v>
      </c>
      <c r="X150" s="191">
        <f t="shared" si="47"/>
        <v>0</v>
      </c>
      <c r="Y150" s="63"/>
      <c r="Z150" s="12"/>
      <c r="AA150" s="12"/>
      <c r="AB150" s="55">
        <f t="shared" si="44"/>
        <v>0</v>
      </c>
      <c r="AC150" s="191">
        <f t="shared" si="45"/>
        <v>0</v>
      </c>
      <c r="AE150" s="2"/>
    </row>
    <row r="151" spans="1:31" x14ac:dyDescent="0.25">
      <c r="A151" s="16" t="s">
        <v>319</v>
      </c>
      <c r="B151" s="41" t="s">
        <v>320</v>
      </c>
      <c r="C151" s="10" t="s">
        <v>96</v>
      </c>
      <c r="D151" s="10">
        <v>168</v>
      </c>
      <c r="E151" s="11">
        <v>4.49</v>
      </c>
      <c r="F151" s="12"/>
      <c r="G151" s="12"/>
      <c r="H151" s="55">
        <f t="shared" si="40"/>
        <v>4.49</v>
      </c>
      <c r="I151" s="191">
        <f t="shared" si="46"/>
        <v>32732.100000000002</v>
      </c>
      <c r="J151" s="63">
        <v>2.37</v>
      </c>
      <c r="K151" s="12">
        <v>0.5</v>
      </c>
      <c r="L151" s="12"/>
      <c r="M151" s="55">
        <f t="shared" si="41"/>
        <v>2.87</v>
      </c>
      <c r="N151" s="191">
        <f t="shared" si="38"/>
        <v>30877.3</v>
      </c>
      <c r="O151" s="63"/>
      <c r="P151" s="12"/>
      <c r="Q151" s="12">
        <v>1</v>
      </c>
      <c r="R151" s="55">
        <f t="shared" si="42"/>
        <v>1</v>
      </c>
      <c r="S151" s="191">
        <f t="shared" si="48"/>
        <v>23100</v>
      </c>
      <c r="T151" s="63"/>
      <c r="U151" s="12"/>
      <c r="V151" s="12"/>
      <c r="W151" s="55">
        <f t="shared" si="43"/>
        <v>0</v>
      </c>
      <c r="X151" s="191">
        <f t="shared" si="47"/>
        <v>0</v>
      </c>
      <c r="Y151" s="63"/>
      <c r="Z151" s="12"/>
      <c r="AA151" s="12"/>
      <c r="AB151" s="55">
        <f t="shared" si="44"/>
        <v>0</v>
      </c>
      <c r="AC151" s="191">
        <f t="shared" si="45"/>
        <v>0</v>
      </c>
      <c r="AE151" s="2"/>
    </row>
    <row r="152" spans="1:31" x14ac:dyDescent="0.25">
      <c r="A152" s="16" t="s">
        <v>321</v>
      </c>
      <c r="B152" s="41" t="s">
        <v>322</v>
      </c>
      <c r="C152" s="10" t="s">
        <v>20</v>
      </c>
      <c r="D152" s="10">
        <v>169</v>
      </c>
      <c r="E152" s="11"/>
      <c r="F152" s="12">
        <v>3</v>
      </c>
      <c r="G152" s="12"/>
      <c r="H152" s="55">
        <f t="shared" si="40"/>
        <v>3</v>
      </c>
      <c r="I152" s="191">
        <f t="shared" si="46"/>
        <v>71700</v>
      </c>
      <c r="J152" s="63"/>
      <c r="K152" s="12">
        <v>2</v>
      </c>
      <c r="L152" s="12"/>
      <c r="M152" s="55">
        <f t="shared" si="41"/>
        <v>2</v>
      </c>
      <c r="N152" s="191">
        <f t="shared" si="38"/>
        <v>54400</v>
      </c>
      <c r="O152" s="63"/>
      <c r="P152" s="12">
        <v>2</v>
      </c>
      <c r="Q152" s="12"/>
      <c r="R152" s="55">
        <f t="shared" si="42"/>
        <v>2</v>
      </c>
      <c r="S152" s="191">
        <f t="shared" si="48"/>
        <v>46200</v>
      </c>
      <c r="T152" s="63"/>
      <c r="U152" s="12"/>
      <c r="V152" s="12"/>
      <c r="W152" s="55">
        <f t="shared" si="43"/>
        <v>0</v>
      </c>
      <c r="X152" s="191">
        <f t="shared" si="47"/>
        <v>0</v>
      </c>
      <c r="Y152" s="63"/>
      <c r="Z152" s="12"/>
      <c r="AA152" s="12"/>
      <c r="AB152" s="55">
        <f t="shared" si="44"/>
        <v>0</v>
      </c>
      <c r="AC152" s="191">
        <f t="shared" si="45"/>
        <v>0</v>
      </c>
      <c r="AE152" s="2"/>
    </row>
    <row r="153" spans="1:31" x14ac:dyDescent="0.25">
      <c r="A153" s="16" t="s">
        <v>323</v>
      </c>
      <c r="B153" s="41" t="s">
        <v>324</v>
      </c>
      <c r="C153" s="10" t="s">
        <v>31</v>
      </c>
      <c r="D153" s="10">
        <v>171</v>
      </c>
      <c r="E153" s="11">
        <v>4</v>
      </c>
      <c r="F153" s="12">
        <v>1</v>
      </c>
      <c r="G153" s="12"/>
      <c r="H153" s="55">
        <f t="shared" si="40"/>
        <v>5</v>
      </c>
      <c r="I153" s="191">
        <f t="shared" si="46"/>
        <v>53060</v>
      </c>
      <c r="J153" s="63">
        <v>1</v>
      </c>
      <c r="K153" s="12">
        <v>2</v>
      </c>
      <c r="L153" s="12"/>
      <c r="M153" s="55">
        <f t="shared" si="41"/>
        <v>3</v>
      </c>
      <c r="N153" s="191">
        <f t="shared" si="38"/>
        <v>61690</v>
      </c>
      <c r="O153" s="63"/>
      <c r="P153" s="12">
        <v>4</v>
      </c>
      <c r="Q153" s="12"/>
      <c r="R153" s="55">
        <f t="shared" si="42"/>
        <v>4</v>
      </c>
      <c r="S153" s="191">
        <f t="shared" si="48"/>
        <v>92400</v>
      </c>
      <c r="T153" s="63"/>
      <c r="U153" s="12">
        <v>1</v>
      </c>
      <c r="V153" s="12"/>
      <c r="W153" s="55">
        <f t="shared" si="43"/>
        <v>1</v>
      </c>
      <c r="X153" s="191">
        <f t="shared" si="47"/>
        <v>22300</v>
      </c>
      <c r="Y153" s="63"/>
      <c r="Z153" s="12"/>
      <c r="AA153" s="12"/>
      <c r="AB153" s="55">
        <f t="shared" si="44"/>
        <v>0</v>
      </c>
      <c r="AC153" s="191">
        <f>Y153*$Y$7+Z153*$Z$7+AA153*$AA$7</f>
        <v>0</v>
      </c>
      <c r="AE153" s="2"/>
    </row>
    <row r="154" spans="1:31" x14ac:dyDescent="0.25">
      <c r="A154" s="16" t="s">
        <v>325</v>
      </c>
      <c r="B154" s="41" t="s">
        <v>326</v>
      </c>
      <c r="C154" s="10" t="s">
        <v>79</v>
      </c>
      <c r="D154" s="10">
        <v>173</v>
      </c>
      <c r="E154" s="11">
        <v>3.53</v>
      </c>
      <c r="F154" s="12">
        <v>3.8</v>
      </c>
      <c r="G154" s="12"/>
      <c r="H154" s="55">
        <f t="shared" si="40"/>
        <v>7.33</v>
      </c>
      <c r="I154" s="191">
        <f t="shared" si="46"/>
        <v>116553.7</v>
      </c>
      <c r="J154" s="63">
        <v>3.84</v>
      </c>
      <c r="K154" s="12"/>
      <c r="L154" s="12"/>
      <c r="M154" s="55">
        <f t="shared" si="41"/>
        <v>3.84</v>
      </c>
      <c r="N154" s="191">
        <f t="shared" si="38"/>
        <v>27993.599999999999</v>
      </c>
      <c r="O154" s="63"/>
      <c r="P154" s="12"/>
      <c r="Q154" s="12">
        <v>2</v>
      </c>
      <c r="R154" s="55">
        <f t="shared" si="42"/>
        <v>2</v>
      </c>
      <c r="S154" s="191">
        <f t="shared" si="48"/>
        <v>46200</v>
      </c>
      <c r="T154" s="63"/>
      <c r="U154" s="12"/>
      <c r="V154" s="12"/>
      <c r="W154" s="55">
        <f t="shared" si="43"/>
        <v>0</v>
      </c>
      <c r="X154" s="191">
        <f t="shared" si="47"/>
        <v>0</v>
      </c>
      <c r="Y154" s="63"/>
      <c r="Z154" s="12"/>
      <c r="AA154" s="12"/>
      <c r="AB154" s="55">
        <f t="shared" si="44"/>
        <v>0</v>
      </c>
      <c r="AC154" s="191">
        <f t="shared" ref="AC154:AC174" si="49">Y154*$Y$7+Z154*$Z$7+AA154*$AA$7</f>
        <v>0</v>
      </c>
      <c r="AE154" s="2"/>
    </row>
    <row r="155" spans="1:31" x14ac:dyDescent="0.25">
      <c r="A155" s="16" t="s">
        <v>327</v>
      </c>
      <c r="B155" s="41" t="s">
        <v>328</v>
      </c>
      <c r="C155" s="10" t="s">
        <v>123</v>
      </c>
      <c r="D155" s="10">
        <v>175</v>
      </c>
      <c r="E155" s="11"/>
      <c r="F155" s="12"/>
      <c r="G155" s="12"/>
      <c r="H155" s="55">
        <f t="shared" si="40"/>
        <v>0</v>
      </c>
      <c r="I155" s="191">
        <f t="shared" si="46"/>
        <v>0</v>
      </c>
      <c r="J155" s="63"/>
      <c r="K155" s="12">
        <v>3</v>
      </c>
      <c r="L155" s="12"/>
      <c r="M155" s="55">
        <f t="shared" si="41"/>
        <v>3</v>
      </c>
      <c r="N155" s="191">
        <f t="shared" si="38"/>
        <v>81600</v>
      </c>
      <c r="O155" s="63"/>
      <c r="P155" s="12"/>
      <c r="Q155" s="12">
        <v>1.9</v>
      </c>
      <c r="R155" s="55">
        <f t="shared" si="42"/>
        <v>1.9</v>
      </c>
      <c r="S155" s="191">
        <f t="shared" si="48"/>
        <v>43890</v>
      </c>
      <c r="T155" s="63"/>
      <c r="U155" s="12"/>
      <c r="V155" s="12"/>
      <c r="W155" s="55">
        <f t="shared" si="43"/>
        <v>0</v>
      </c>
      <c r="X155" s="191">
        <f t="shared" si="47"/>
        <v>0</v>
      </c>
      <c r="Y155" s="63"/>
      <c r="Z155" s="12"/>
      <c r="AA155" s="12"/>
      <c r="AB155" s="55">
        <f t="shared" si="44"/>
        <v>0</v>
      </c>
      <c r="AC155" s="191">
        <f t="shared" si="49"/>
        <v>0</v>
      </c>
      <c r="AE155" s="2"/>
    </row>
    <row r="156" spans="1:31" x14ac:dyDescent="0.25">
      <c r="A156" s="16" t="s">
        <v>329</v>
      </c>
      <c r="B156" s="41" t="s">
        <v>330</v>
      </c>
      <c r="C156" s="10" t="s">
        <v>45</v>
      </c>
      <c r="D156" s="10">
        <v>175</v>
      </c>
      <c r="E156" s="11">
        <v>1.2</v>
      </c>
      <c r="F156" s="12">
        <v>10.3</v>
      </c>
      <c r="G156" s="12"/>
      <c r="H156" s="55">
        <f t="shared" si="40"/>
        <v>11.5</v>
      </c>
      <c r="I156" s="191">
        <f t="shared" si="46"/>
        <v>254918.00000000003</v>
      </c>
      <c r="J156" s="63"/>
      <c r="K156" s="12">
        <v>2.2999999999999998</v>
      </c>
      <c r="L156" s="12"/>
      <c r="M156" s="55">
        <f t="shared" si="41"/>
        <v>2.2999999999999998</v>
      </c>
      <c r="N156" s="191">
        <f t="shared" si="38"/>
        <v>62559.999999999993</v>
      </c>
      <c r="O156" s="63"/>
      <c r="P156" s="12">
        <v>1.9</v>
      </c>
      <c r="Q156" s="12"/>
      <c r="R156" s="55">
        <f t="shared" si="42"/>
        <v>1.9</v>
      </c>
      <c r="S156" s="191">
        <f t="shared" si="48"/>
        <v>43890</v>
      </c>
      <c r="T156" s="63"/>
      <c r="U156" s="12"/>
      <c r="V156" s="12"/>
      <c r="W156" s="55">
        <f t="shared" si="43"/>
        <v>0</v>
      </c>
      <c r="X156" s="191">
        <f t="shared" si="47"/>
        <v>0</v>
      </c>
      <c r="Y156" s="63"/>
      <c r="Z156" s="12"/>
      <c r="AA156" s="12"/>
      <c r="AB156" s="55">
        <f t="shared" si="44"/>
        <v>0</v>
      </c>
      <c r="AC156" s="191">
        <f t="shared" si="49"/>
        <v>0</v>
      </c>
      <c r="AE156" s="2"/>
    </row>
    <row r="157" spans="1:31" x14ac:dyDescent="0.25">
      <c r="A157" s="16" t="s">
        <v>331</v>
      </c>
      <c r="B157" s="41" t="s">
        <v>332</v>
      </c>
      <c r="C157" s="10" t="s">
        <v>45</v>
      </c>
      <c r="D157" s="10">
        <v>176</v>
      </c>
      <c r="E157" s="11">
        <v>4.1500000000000004</v>
      </c>
      <c r="F157" s="12">
        <v>0.1</v>
      </c>
      <c r="G157" s="12"/>
      <c r="H157" s="55">
        <f t="shared" si="40"/>
        <v>4.25</v>
      </c>
      <c r="I157" s="191">
        <f t="shared" si="46"/>
        <v>32643.500000000004</v>
      </c>
      <c r="J157" s="63">
        <v>3.41</v>
      </c>
      <c r="K157" s="12">
        <v>0.6</v>
      </c>
      <c r="L157" s="12"/>
      <c r="M157" s="55">
        <f t="shared" si="41"/>
        <v>4.01</v>
      </c>
      <c r="N157" s="191">
        <f t="shared" si="38"/>
        <v>41178.9</v>
      </c>
      <c r="O157" s="63"/>
      <c r="P157" s="12">
        <v>2</v>
      </c>
      <c r="Q157" s="12"/>
      <c r="R157" s="55">
        <f t="shared" si="42"/>
        <v>2</v>
      </c>
      <c r="S157" s="191">
        <f t="shared" si="48"/>
        <v>46200</v>
      </c>
      <c r="T157" s="63"/>
      <c r="U157" s="12"/>
      <c r="V157" s="12"/>
      <c r="W157" s="55">
        <f t="shared" si="43"/>
        <v>0</v>
      </c>
      <c r="X157" s="191">
        <f t="shared" si="47"/>
        <v>0</v>
      </c>
      <c r="Y157" s="63"/>
      <c r="Z157" s="12"/>
      <c r="AA157" s="12"/>
      <c r="AB157" s="55">
        <f t="shared" si="44"/>
        <v>0</v>
      </c>
      <c r="AC157" s="191">
        <f t="shared" si="49"/>
        <v>0</v>
      </c>
      <c r="AE157" s="2"/>
    </row>
    <row r="158" spans="1:31" x14ac:dyDescent="0.25">
      <c r="A158" s="16" t="s">
        <v>333</v>
      </c>
      <c r="B158" s="41" t="s">
        <v>334</v>
      </c>
      <c r="C158" s="10" t="s">
        <v>175</v>
      </c>
      <c r="D158" s="10">
        <v>178</v>
      </c>
      <c r="E158" s="11">
        <v>2.9</v>
      </c>
      <c r="F158" s="12"/>
      <c r="G158" s="12"/>
      <c r="H158" s="55">
        <f t="shared" si="40"/>
        <v>2.9</v>
      </c>
      <c r="I158" s="191">
        <f t="shared" si="46"/>
        <v>21141</v>
      </c>
      <c r="J158" s="63"/>
      <c r="K158" s="12">
        <v>2.7</v>
      </c>
      <c r="L158" s="12"/>
      <c r="M158" s="55">
        <f t="shared" si="41"/>
        <v>2.7</v>
      </c>
      <c r="N158" s="191">
        <f t="shared" si="38"/>
        <v>73440</v>
      </c>
      <c r="O158" s="63"/>
      <c r="P158" s="12">
        <v>2.4</v>
      </c>
      <c r="Q158" s="12"/>
      <c r="R158" s="55">
        <f t="shared" si="42"/>
        <v>2.4</v>
      </c>
      <c r="S158" s="191">
        <f t="shared" si="48"/>
        <v>55440</v>
      </c>
      <c r="T158" s="63"/>
      <c r="U158" s="12">
        <v>1.7</v>
      </c>
      <c r="V158" s="12"/>
      <c r="W158" s="55">
        <f t="shared" si="43"/>
        <v>1.7</v>
      </c>
      <c r="X158" s="191">
        <f t="shared" si="47"/>
        <v>37910</v>
      </c>
      <c r="Y158" s="63"/>
      <c r="Z158" s="12"/>
      <c r="AA158" s="12"/>
      <c r="AB158" s="55">
        <f t="shared" si="44"/>
        <v>0</v>
      </c>
      <c r="AC158" s="191">
        <f t="shared" si="49"/>
        <v>0</v>
      </c>
      <c r="AE158" s="2"/>
    </row>
    <row r="159" spans="1:31" x14ac:dyDescent="0.25">
      <c r="A159" s="16" t="s">
        <v>335</v>
      </c>
      <c r="B159" s="41" t="s">
        <v>336</v>
      </c>
      <c r="C159" s="10" t="s">
        <v>175</v>
      </c>
      <c r="D159" s="10">
        <v>181</v>
      </c>
      <c r="E159" s="11"/>
      <c r="F159" s="12">
        <v>6.8</v>
      </c>
      <c r="G159" s="12"/>
      <c r="H159" s="55">
        <f t="shared" si="40"/>
        <v>6.8</v>
      </c>
      <c r="I159" s="191">
        <f t="shared" si="46"/>
        <v>162520</v>
      </c>
      <c r="J159" s="63"/>
      <c r="K159" s="12">
        <v>2.4</v>
      </c>
      <c r="L159" s="12"/>
      <c r="M159" s="55">
        <f t="shared" si="41"/>
        <v>2.4</v>
      </c>
      <c r="N159" s="191">
        <f t="shared" si="38"/>
        <v>65280</v>
      </c>
      <c r="O159" s="63"/>
      <c r="P159" s="12"/>
      <c r="Q159" s="12">
        <v>1.8</v>
      </c>
      <c r="R159" s="55">
        <f t="shared" si="42"/>
        <v>1.8</v>
      </c>
      <c r="S159" s="191">
        <f t="shared" si="48"/>
        <v>41580</v>
      </c>
      <c r="T159" s="63"/>
      <c r="U159" s="12"/>
      <c r="V159" s="12"/>
      <c r="W159" s="55">
        <f t="shared" si="43"/>
        <v>0</v>
      </c>
      <c r="X159" s="191">
        <f t="shared" si="47"/>
        <v>0</v>
      </c>
      <c r="Y159" s="63"/>
      <c r="Z159" s="12"/>
      <c r="AA159" s="12"/>
      <c r="AB159" s="55">
        <f t="shared" si="44"/>
        <v>0</v>
      </c>
      <c r="AC159" s="191">
        <f t="shared" si="49"/>
        <v>0</v>
      </c>
      <c r="AE159" s="2"/>
    </row>
    <row r="160" spans="1:31" x14ac:dyDescent="0.25">
      <c r="A160" s="16" t="s">
        <v>337</v>
      </c>
      <c r="B160" s="41" t="s">
        <v>338</v>
      </c>
      <c r="C160" s="10" t="s">
        <v>123</v>
      </c>
      <c r="D160" s="10">
        <v>183</v>
      </c>
      <c r="E160" s="11"/>
      <c r="F160" s="12"/>
      <c r="G160" s="12"/>
      <c r="H160" s="55">
        <f t="shared" si="40"/>
        <v>0</v>
      </c>
      <c r="I160" s="191">
        <f t="shared" si="46"/>
        <v>0</v>
      </c>
      <c r="J160" s="63"/>
      <c r="K160" s="12">
        <v>2.9</v>
      </c>
      <c r="L160" s="12"/>
      <c r="M160" s="55">
        <f t="shared" si="41"/>
        <v>2.9</v>
      </c>
      <c r="N160" s="191">
        <f>J160*$J$7+K160*$K$7+L160*$L$7</f>
        <v>78880</v>
      </c>
      <c r="O160" s="63"/>
      <c r="P160" s="12"/>
      <c r="Q160" s="12">
        <v>1.9</v>
      </c>
      <c r="R160" s="55">
        <f t="shared" si="42"/>
        <v>1.9</v>
      </c>
      <c r="S160" s="191">
        <f t="shared" si="48"/>
        <v>43890</v>
      </c>
      <c r="T160" s="63"/>
      <c r="U160" s="12"/>
      <c r="V160" s="12"/>
      <c r="W160" s="55">
        <f t="shared" si="43"/>
        <v>0</v>
      </c>
      <c r="X160" s="191">
        <f t="shared" si="47"/>
        <v>0</v>
      </c>
      <c r="Y160" s="63"/>
      <c r="Z160" s="12"/>
      <c r="AA160" s="12"/>
      <c r="AB160" s="55">
        <f t="shared" si="44"/>
        <v>0</v>
      </c>
      <c r="AC160" s="191">
        <f t="shared" si="49"/>
        <v>0</v>
      </c>
      <c r="AE160" s="2"/>
    </row>
    <row r="161" spans="1:31" x14ac:dyDescent="0.25">
      <c r="A161" s="16" t="s">
        <v>339</v>
      </c>
      <c r="B161" s="41" t="s">
        <v>340</v>
      </c>
      <c r="C161" s="10" t="s">
        <v>123</v>
      </c>
      <c r="D161" s="10">
        <v>184</v>
      </c>
      <c r="E161" s="11"/>
      <c r="F161" s="12"/>
      <c r="G161" s="12"/>
      <c r="H161" s="55">
        <f t="shared" si="40"/>
        <v>0</v>
      </c>
      <c r="I161" s="191">
        <f t="shared" si="46"/>
        <v>0</v>
      </c>
      <c r="J161" s="63">
        <v>3.3</v>
      </c>
      <c r="K161" s="12">
        <v>0.6</v>
      </c>
      <c r="L161" s="12"/>
      <c r="M161" s="55">
        <f t="shared" si="41"/>
        <v>3.9</v>
      </c>
      <c r="N161" s="191">
        <f t="shared" ref="N161:N185" si="50">J161*$J$7+K161*$K$7+L161*$L$7</f>
        <v>40377</v>
      </c>
      <c r="O161" s="63"/>
      <c r="P161" s="12"/>
      <c r="Q161" s="12">
        <v>6.1</v>
      </c>
      <c r="R161" s="55">
        <f t="shared" si="42"/>
        <v>6.1</v>
      </c>
      <c r="S161" s="191">
        <f t="shared" si="48"/>
        <v>140910</v>
      </c>
      <c r="T161" s="63"/>
      <c r="U161" s="12"/>
      <c r="V161" s="12"/>
      <c r="W161" s="55">
        <f t="shared" si="43"/>
        <v>0</v>
      </c>
      <c r="X161" s="191">
        <f t="shared" si="47"/>
        <v>0</v>
      </c>
      <c r="Y161" s="63"/>
      <c r="Z161" s="12"/>
      <c r="AA161" s="12"/>
      <c r="AB161" s="55">
        <f t="shared" si="44"/>
        <v>0</v>
      </c>
      <c r="AC161" s="191">
        <f t="shared" si="49"/>
        <v>0</v>
      </c>
      <c r="AE161" s="2"/>
    </row>
    <row r="162" spans="1:31" x14ac:dyDescent="0.25">
      <c r="A162" s="16" t="s">
        <v>341</v>
      </c>
      <c r="B162" s="41" t="s">
        <v>342</v>
      </c>
      <c r="C162" s="10" t="s">
        <v>123</v>
      </c>
      <c r="D162" s="10">
        <v>185</v>
      </c>
      <c r="E162" s="11"/>
      <c r="F162" s="12">
        <v>5.5</v>
      </c>
      <c r="G162" s="12"/>
      <c r="H162" s="55">
        <f t="shared" si="40"/>
        <v>5.5</v>
      </c>
      <c r="I162" s="191">
        <f t="shared" si="46"/>
        <v>131450</v>
      </c>
      <c r="J162" s="63"/>
      <c r="K162" s="12">
        <v>0.4</v>
      </c>
      <c r="L162" s="12">
        <v>3.5</v>
      </c>
      <c r="M162" s="55">
        <f t="shared" si="41"/>
        <v>3.9</v>
      </c>
      <c r="N162" s="191">
        <f t="shared" si="50"/>
        <v>106080</v>
      </c>
      <c r="O162" s="63">
        <v>2.2000000000000002</v>
      </c>
      <c r="P162" s="12">
        <v>2.2000000000000002</v>
      </c>
      <c r="Q162" s="12"/>
      <c r="R162" s="55">
        <f t="shared" si="42"/>
        <v>4.4000000000000004</v>
      </c>
      <c r="S162" s="191">
        <f t="shared" si="48"/>
        <v>66858.000000000015</v>
      </c>
      <c r="T162" s="63"/>
      <c r="U162" s="12"/>
      <c r="V162" s="12"/>
      <c r="W162" s="55">
        <f t="shared" si="43"/>
        <v>0</v>
      </c>
      <c r="X162" s="191">
        <f t="shared" si="47"/>
        <v>0</v>
      </c>
      <c r="Y162" s="63"/>
      <c r="Z162" s="12"/>
      <c r="AA162" s="12"/>
      <c r="AB162" s="55">
        <f t="shared" si="44"/>
        <v>0</v>
      </c>
      <c r="AC162" s="191">
        <f t="shared" si="49"/>
        <v>0</v>
      </c>
      <c r="AE162" s="2"/>
    </row>
    <row r="163" spans="1:31" x14ac:dyDescent="0.25">
      <c r="A163" s="16" t="s">
        <v>343</v>
      </c>
      <c r="B163" s="41" t="s">
        <v>344</v>
      </c>
      <c r="C163" s="10" t="s">
        <v>31</v>
      </c>
      <c r="D163" s="10">
        <v>188</v>
      </c>
      <c r="E163" s="11"/>
      <c r="F163" s="12">
        <v>3.4</v>
      </c>
      <c r="G163" s="12"/>
      <c r="H163" s="55">
        <f t="shared" si="40"/>
        <v>3.4</v>
      </c>
      <c r="I163" s="191">
        <f t="shared" si="46"/>
        <v>81260</v>
      </c>
      <c r="J163" s="63"/>
      <c r="K163" s="12">
        <v>4</v>
      </c>
      <c r="L163" s="12"/>
      <c r="M163" s="55">
        <f t="shared" si="41"/>
        <v>4</v>
      </c>
      <c r="N163" s="191">
        <f t="shared" si="50"/>
        <v>108800</v>
      </c>
      <c r="O163" s="63"/>
      <c r="P163" s="12">
        <v>3</v>
      </c>
      <c r="Q163" s="12"/>
      <c r="R163" s="55">
        <f t="shared" si="42"/>
        <v>3</v>
      </c>
      <c r="S163" s="191">
        <f t="shared" si="48"/>
        <v>69300</v>
      </c>
      <c r="T163" s="63"/>
      <c r="U163" s="12"/>
      <c r="V163" s="12"/>
      <c r="W163" s="55">
        <f t="shared" si="43"/>
        <v>0</v>
      </c>
      <c r="X163" s="191">
        <f t="shared" si="47"/>
        <v>0</v>
      </c>
      <c r="Y163" s="63"/>
      <c r="Z163" s="12"/>
      <c r="AA163" s="12"/>
      <c r="AB163" s="55">
        <f t="shared" si="44"/>
        <v>0</v>
      </c>
      <c r="AC163" s="191">
        <f t="shared" si="49"/>
        <v>0</v>
      </c>
      <c r="AE163" s="2"/>
    </row>
    <row r="164" spans="1:31" x14ac:dyDescent="0.25">
      <c r="A164" s="16" t="s">
        <v>345</v>
      </c>
      <c r="B164" s="41" t="s">
        <v>346</v>
      </c>
      <c r="C164" s="10" t="s">
        <v>20</v>
      </c>
      <c r="D164" s="10">
        <v>189</v>
      </c>
      <c r="E164" s="11"/>
      <c r="F164" s="12">
        <v>1.4</v>
      </c>
      <c r="G164" s="12"/>
      <c r="H164" s="55">
        <f t="shared" si="40"/>
        <v>1.4</v>
      </c>
      <c r="I164" s="191">
        <f t="shared" si="46"/>
        <v>33460</v>
      </c>
      <c r="J164" s="63"/>
      <c r="K164" s="12">
        <v>10</v>
      </c>
      <c r="L164" s="12"/>
      <c r="M164" s="55">
        <f t="shared" si="41"/>
        <v>10</v>
      </c>
      <c r="N164" s="191">
        <f t="shared" si="50"/>
        <v>272000</v>
      </c>
      <c r="O164" s="63"/>
      <c r="P164" s="12">
        <v>10</v>
      </c>
      <c r="Q164" s="12"/>
      <c r="R164" s="55">
        <f t="shared" si="42"/>
        <v>10</v>
      </c>
      <c r="S164" s="191">
        <f t="shared" si="48"/>
        <v>231000</v>
      </c>
      <c r="T164" s="63"/>
      <c r="U164" s="12"/>
      <c r="V164" s="12"/>
      <c r="W164" s="55">
        <f t="shared" si="43"/>
        <v>0</v>
      </c>
      <c r="X164" s="191">
        <f t="shared" si="47"/>
        <v>0</v>
      </c>
      <c r="Y164" s="63"/>
      <c r="Z164" s="12"/>
      <c r="AA164" s="12"/>
      <c r="AB164" s="55">
        <f t="shared" si="44"/>
        <v>0</v>
      </c>
      <c r="AC164" s="191">
        <f t="shared" si="49"/>
        <v>0</v>
      </c>
      <c r="AE164" s="2"/>
    </row>
    <row r="165" spans="1:31" x14ac:dyDescent="0.25">
      <c r="A165" s="16" t="s">
        <v>347</v>
      </c>
      <c r="B165" s="41" t="s">
        <v>348</v>
      </c>
      <c r="C165" s="10" t="s">
        <v>96</v>
      </c>
      <c r="D165" s="10">
        <v>190</v>
      </c>
      <c r="E165" s="11"/>
      <c r="F165" s="12">
        <v>4.0999999999999996</v>
      </c>
      <c r="G165" s="12"/>
      <c r="H165" s="55">
        <f t="shared" si="40"/>
        <v>4.0999999999999996</v>
      </c>
      <c r="I165" s="191">
        <f t="shared" si="46"/>
        <v>97989.999999999985</v>
      </c>
      <c r="J165" s="63"/>
      <c r="K165" s="12">
        <v>3.7</v>
      </c>
      <c r="L165" s="12"/>
      <c r="M165" s="55">
        <f t="shared" si="41"/>
        <v>3.7</v>
      </c>
      <c r="N165" s="191">
        <f t="shared" si="50"/>
        <v>100640</v>
      </c>
      <c r="O165" s="63"/>
      <c r="P165" s="12"/>
      <c r="Q165" s="12">
        <v>2.8</v>
      </c>
      <c r="R165" s="55">
        <f t="shared" si="42"/>
        <v>2.8</v>
      </c>
      <c r="S165" s="191">
        <f t="shared" si="48"/>
        <v>64679.999999999993</v>
      </c>
      <c r="T165" s="63"/>
      <c r="U165" s="12"/>
      <c r="V165" s="12"/>
      <c r="W165" s="55">
        <f t="shared" si="43"/>
        <v>0</v>
      </c>
      <c r="X165" s="191">
        <f t="shared" si="47"/>
        <v>0</v>
      </c>
      <c r="Y165" s="63"/>
      <c r="Z165" s="12"/>
      <c r="AA165" s="12"/>
      <c r="AB165" s="55">
        <f t="shared" si="44"/>
        <v>0</v>
      </c>
      <c r="AC165" s="191">
        <f t="shared" si="49"/>
        <v>0</v>
      </c>
      <c r="AE165" s="2"/>
    </row>
    <row r="166" spans="1:31" x14ac:dyDescent="0.25">
      <c r="A166" s="16" t="s">
        <v>349</v>
      </c>
      <c r="B166" s="41" t="s">
        <v>350</v>
      </c>
      <c r="C166" s="10" t="s">
        <v>45</v>
      </c>
      <c r="D166" s="10">
        <v>190</v>
      </c>
      <c r="E166" s="11"/>
      <c r="F166" s="12">
        <v>4.5</v>
      </c>
      <c r="G166" s="12"/>
      <c r="H166" s="55">
        <f t="shared" ref="H166:H193" si="51">SUM(E166:G166)</f>
        <v>4.5</v>
      </c>
      <c r="I166" s="191">
        <f t="shared" si="46"/>
        <v>107550</v>
      </c>
      <c r="J166" s="63"/>
      <c r="K166" s="12">
        <v>2</v>
      </c>
      <c r="L166" s="12"/>
      <c r="M166" s="55">
        <f t="shared" ref="M166:M193" si="52">SUM(J166:L166)</f>
        <v>2</v>
      </c>
      <c r="N166" s="191">
        <f t="shared" si="50"/>
        <v>54400</v>
      </c>
      <c r="O166" s="63"/>
      <c r="P166" s="12">
        <v>2</v>
      </c>
      <c r="Q166" s="12"/>
      <c r="R166" s="55">
        <f t="shared" ref="R166:R193" si="53">SUM(O166:Q166)</f>
        <v>2</v>
      </c>
      <c r="S166" s="191">
        <f t="shared" si="48"/>
        <v>46200</v>
      </c>
      <c r="T166" s="63"/>
      <c r="U166" s="12"/>
      <c r="V166" s="12"/>
      <c r="W166" s="55">
        <f t="shared" ref="W166:W191" si="54">SUM(T166:V166)</f>
        <v>0</v>
      </c>
      <c r="X166" s="191">
        <f t="shared" si="47"/>
        <v>0</v>
      </c>
      <c r="Y166" s="63"/>
      <c r="Z166" s="12"/>
      <c r="AA166" s="12"/>
      <c r="AB166" s="55">
        <f t="shared" ref="AB166:AB191" si="55">SUM(Y166:AA166)</f>
        <v>0</v>
      </c>
      <c r="AC166" s="191">
        <f t="shared" si="49"/>
        <v>0</v>
      </c>
      <c r="AE166" s="2"/>
    </row>
    <row r="167" spans="1:31" x14ac:dyDescent="0.25">
      <c r="A167" s="16" t="s">
        <v>351</v>
      </c>
      <c r="B167" s="41" t="s">
        <v>352</v>
      </c>
      <c r="C167" s="10" t="s">
        <v>58</v>
      </c>
      <c r="D167" s="10">
        <v>191</v>
      </c>
      <c r="E167" s="11"/>
      <c r="F167" s="12">
        <v>4</v>
      </c>
      <c r="G167" s="12"/>
      <c r="H167" s="55">
        <f t="shared" si="51"/>
        <v>4</v>
      </c>
      <c r="I167" s="191">
        <f t="shared" si="46"/>
        <v>95600</v>
      </c>
      <c r="J167" s="63"/>
      <c r="K167" s="12">
        <v>1.6</v>
      </c>
      <c r="L167" s="12"/>
      <c r="M167" s="55">
        <f t="shared" si="52"/>
        <v>1.6</v>
      </c>
      <c r="N167" s="191">
        <f t="shared" si="50"/>
        <v>43520</v>
      </c>
      <c r="O167" s="63"/>
      <c r="P167" s="12"/>
      <c r="Q167" s="12">
        <v>1.8</v>
      </c>
      <c r="R167" s="55">
        <f t="shared" si="53"/>
        <v>1.8</v>
      </c>
      <c r="S167" s="191">
        <f t="shared" si="48"/>
        <v>41580</v>
      </c>
      <c r="T167" s="63"/>
      <c r="U167" s="12"/>
      <c r="V167" s="12"/>
      <c r="W167" s="55">
        <f t="shared" si="54"/>
        <v>0</v>
      </c>
      <c r="X167" s="191">
        <f>T167*$T$7+U167*$U$7+V167*$V$7</f>
        <v>0</v>
      </c>
      <c r="Y167" s="63"/>
      <c r="Z167" s="12"/>
      <c r="AA167" s="12"/>
      <c r="AB167" s="55">
        <f t="shared" si="55"/>
        <v>0</v>
      </c>
      <c r="AC167" s="191">
        <f t="shared" si="49"/>
        <v>0</v>
      </c>
      <c r="AE167" s="2"/>
    </row>
    <row r="168" spans="1:31" x14ac:dyDescent="0.25">
      <c r="A168" s="16" t="s">
        <v>353</v>
      </c>
      <c r="B168" s="41" t="s">
        <v>354</v>
      </c>
      <c r="C168" s="10" t="s">
        <v>45</v>
      </c>
      <c r="D168" s="10">
        <v>192</v>
      </c>
      <c r="E168" s="11">
        <v>3.2</v>
      </c>
      <c r="F168" s="12">
        <v>0.1</v>
      </c>
      <c r="G168" s="12"/>
      <c r="H168" s="55">
        <f t="shared" si="51"/>
        <v>3.3000000000000003</v>
      </c>
      <c r="I168" s="191">
        <f t="shared" si="46"/>
        <v>25718</v>
      </c>
      <c r="J168" s="63">
        <v>2.0299999999999998</v>
      </c>
      <c r="K168" s="12">
        <v>1.5</v>
      </c>
      <c r="L168" s="12"/>
      <c r="M168" s="55">
        <f t="shared" si="52"/>
        <v>3.53</v>
      </c>
      <c r="N168" s="191">
        <f t="shared" si="50"/>
        <v>55598.7</v>
      </c>
      <c r="O168" s="63"/>
      <c r="P168" s="12"/>
      <c r="Q168" s="12">
        <v>1.3</v>
      </c>
      <c r="R168" s="55">
        <f t="shared" si="53"/>
        <v>1.3</v>
      </c>
      <c r="S168" s="191">
        <f t="shared" si="48"/>
        <v>30030</v>
      </c>
      <c r="T168" s="63"/>
      <c r="U168" s="12"/>
      <c r="V168" s="12"/>
      <c r="W168" s="55">
        <f t="shared" si="54"/>
        <v>0</v>
      </c>
      <c r="X168" s="191">
        <f t="shared" si="47"/>
        <v>0</v>
      </c>
      <c r="Y168" s="63"/>
      <c r="Z168" s="12"/>
      <c r="AA168" s="12"/>
      <c r="AB168" s="55">
        <f t="shared" si="55"/>
        <v>0</v>
      </c>
      <c r="AC168" s="191">
        <f t="shared" si="49"/>
        <v>0</v>
      </c>
      <c r="AE168" s="2"/>
    </row>
    <row r="169" spans="1:31" x14ac:dyDescent="0.25">
      <c r="A169" s="16" t="s">
        <v>355</v>
      </c>
      <c r="B169" s="41" t="s">
        <v>356</v>
      </c>
      <c r="C169" s="10" t="s">
        <v>26</v>
      </c>
      <c r="D169" s="10">
        <v>193</v>
      </c>
      <c r="E169" s="11"/>
      <c r="F169" s="12">
        <v>5.2</v>
      </c>
      <c r="G169" s="12"/>
      <c r="H169" s="55">
        <f t="shared" si="51"/>
        <v>5.2</v>
      </c>
      <c r="I169" s="191">
        <f t="shared" si="46"/>
        <v>124280</v>
      </c>
      <c r="J169" s="63"/>
      <c r="K169" s="12">
        <v>2.1</v>
      </c>
      <c r="L169" s="12"/>
      <c r="M169" s="55">
        <f t="shared" si="52"/>
        <v>2.1</v>
      </c>
      <c r="N169" s="191">
        <f t="shared" si="50"/>
        <v>57120</v>
      </c>
      <c r="O169" s="63"/>
      <c r="P169" s="12"/>
      <c r="Q169" s="12">
        <v>1.8</v>
      </c>
      <c r="R169" s="55">
        <f t="shared" si="53"/>
        <v>1.8</v>
      </c>
      <c r="S169" s="191">
        <f t="shared" si="48"/>
        <v>41580</v>
      </c>
      <c r="T169" s="63"/>
      <c r="U169" s="12"/>
      <c r="V169" s="12"/>
      <c r="W169" s="55">
        <f t="shared" si="54"/>
        <v>0</v>
      </c>
      <c r="X169" s="191">
        <f>T169*$T$7+U169*$U$7+V169*$V$7</f>
        <v>0</v>
      </c>
      <c r="Y169" s="63"/>
      <c r="Z169" s="12"/>
      <c r="AA169" s="12"/>
      <c r="AB169" s="55">
        <f t="shared" si="55"/>
        <v>0</v>
      </c>
      <c r="AC169" s="191">
        <f t="shared" si="49"/>
        <v>0</v>
      </c>
      <c r="AE169" s="2"/>
    </row>
    <row r="170" spans="1:31" x14ac:dyDescent="0.25">
      <c r="A170" s="16" t="s">
        <v>357</v>
      </c>
      <c r="B170" s="41" t="s">
        <v>358</v>
      </c>
      <c r="C170" s="10" t="s">
        <v>146</v>
      </c>
      <c r="D170" s="10">
        <v>194</v>
      </c>
      <c r="E170" s="11">
        <v>2.57</v>
      </c>
      <c r="F170" s="12">
        <v>6.2</v>
      </c>
      <c r="G170" s="12"/>
      <c r="H170" s="55">
        <f t="shared" si="51"/>
        <v>8.77</v>
      </c>
      <c r="I170" s="191">
        <f t="shared" si="46"/>
        <v>166915.29999999999</v>
      </c>
      <c r="J170" s="63">
        <v>2.46</v>
      </c>
      <c r="K170" s="12">
        <v>3</v>
      </c>
      <c r="L170" s="12"/>
      <c r="M170" s="55">
        <f t="shared" si="52"/>
        <v>5.46</v>
      </c>
      <c r="N170" s="191">
        <f t="shared" si="50"/>
        <v>99533.4</v>
      </c>
      <c r="O170" s="63"/>
      <c r="P170" s="12"/>
      <c r="Q170" s="12">
        <v>1.9</v>
      </c>
      <c r="R170" s="55">
        <f t="shared" si="53"/>
        <v>1.9</v>
      </c>
      <c r="S170" s="191">
        <f t="shared" si="48"/>
        <v>43890</v>
      </c>
      <c r="T170" s="63"/>
      <c r="U170" s="12"/>
      <c r="V170" s="12"/>
      <c r="W170" s="55">
        <f t="shared" si="54"/>
        <v>0</v>
      </c>
      <c r="X170" s="191">
        <f t="shared" ref="X170:X193" si="56">T170*$T$7+U170*$U$7+V170*$V$7</f>
        <v>0</v>
      </c>
      <c r="Y170" s="63"/>
      <c r="Z170" s="12"/>
      <c r="AA170" s="12"/>
      <c r="AB170" s="55">
        <f t="shared" si="55"/>
        <v>0</v>
      </c>
      <c r="AC170" s="191">
        <f t="shared" si="49"/>
        <v>0</v>
      </c>
      <c r="AE170" s="2"/>
    </row>
    <row r="171" spans="1:31" x14ac:dyDescent="0.25">
      <c r="A171" s="16" t="s">
        <v>359</v>
      </c>
      <c r="B171" s="41" t="s">
        <v>177</v>
      </c>
      <c r="C171" s="10" t="s">
        <v>23</v>
      </c>
      <c r="D171" s="10">
        <v>194</v>
      </c>
      <c r="E171" s="11"/>
      <c r="F171" s="12">
        <v>4.5999999999999996</v>
      </c>
      <c r="G171" s="12"/>
      <c r="H171" s="55">
        <f t="shared" si="51"/>
        <v>4.5999999999999996</v>
      </c>
      <c r="I171" s="191">
        <f t="shared" si="46"/>
        <v>109939.99999999999</v>
      </c>
      <c r="J171" s="63"/>
      <c r="K171" s="12">
        <v>2.6</v>
      </c>
      <c r="L171" s="12"/>
      <c r="M171" s="55">
        <f t="shared" si="52"/>
        <v>2.6</v>
      </c>
      <c r="N171" s="191">
        <f t="shared" si="50"/>
        <v>70720</v>
      </c>
      <c r="O171" s="63">
        <v>1</v>
      </c>
      <c r="P171" s="12"/>
      <c r="Q171" s="12">
        <v>0.4</v>
      </c>
      <c r="R171" s="55">
        <f t="shared" si="53"/>
        <v>1.4</v>
      </c>
      <c r="S171" s="191">
        <f t="shared" si="48"/>
        <v>16530</v>
      </c>
      <c r="T171" s="63"/>
      <c r="U171" s="12"/>
      <c r="V171" s="12"/>
      <c r="W171" s="55">
        <f t="shared" si="54"/>
        <v>0</v>
      </c>
      <c r="X171" s="191">
        <f t="shared" si="56"/>
        <v>0</v>
      </c>
      <c r="Y171" s="63">
        <v>1.5</v>
      </c>
      <c r="Z171" s="12"/>
      <c r="AA171" s="12"/>
      <c r="AB171" s="55">
        <f t="shared" si="55"/>
        <v>1.5</v>
      </c>
      <c r="AC171" s="191">
        <f t="shared" si="49"/>
        <v>10935</v>
      </c>
      <c r="AE171" s="2"/>
    </row>
    <row r="172" spans="1:31" x14ac:dyDescent="0.25">
      <c r="A172" s="16" t="s">
        <v>360</v>
      </c>
      <c r="B172" s="41" t="s">
        <v>361</v>
      </c>
      <c r="C172" s="10" t="s">
        <v>175</v>
      </c>
      <c r="D172" s="10">
        <v>196</v>
      </c>
      <c r="E172" s="11">
        <v>1.22</v>
      </c>
      <c r="F172" s="12">
        <v>1.87</v>
      </c>
      <c r="G172" s="12"/>
      <c r="H172" s="55">
        <f t="shared" si="51"/>
        <v>3.09</v>
      </c>
      <c r="I172" s="191">
        <f t="shared" si="46"/>
        <v>53586.8</v>
      </c>
      <c r="J172" s="63">
        <v>2.34</v>
      </c>
      <c r="K172" s="12">
        <v>1.76</v>
      </c>
      <c r="L172" s="12"/>
      <c r="M172" s="55">
        <f t="shared" si="52"/>
        <v>4.0999999999999996</v>
      </c>
      <c r="N172" s="191">
        <f t="shared" si="50"/>
        <v>64930.6</v>
      </c>
      <c r="O172" s="63"/>
      <c r="P172" s="12"/>
      <c r="Q172" s="12">
        <v>1.2</v>
      </c>
      <c r="R172" s="55">
        <f t="shared" si="53"/>
        <v>1.2</v>
      </c>
      <c r="S172" s="191">
        <f t="shared" si="48"/>
        <v>27720</v>
      </c>
      <c r="T172" s="63"/>
      <c r="U172" s="12"/>
      <c r="V172" s="12"/>
      <c r="W172" s="55">
        <f t="shared" si="54"/>
        <v>0</v>
      </c>
      <c r="X172" s="191">
        <f t="shared" si="56"/>
        <v>0</v>
      </c>
      <c r="Y172" s="63"/>
      <c r="Z172" s="12"/>
      <c r="AA172" s="12"/>
      <c r="AB172" s="55">
        <f t="shared" si="55"/>
        <v>0</v>
      </c>
      <c r="AC172" s="191">
        <f t="shared" si="49"/>
        <v>0</v>
      </c>
      <c r="AE172" s="2"/>
    </row>
    <row r="173" spans="1:31" x14ac:dyDescent="0.25">
      <c r="A173" s="16" t="s">
        <v>362</v>
      </c>
      <c r="B173" s="41" t="s">
        <v>363</v>
      </c>
      <c r="C173" s="10" t="s">
        <v>20</v>
      </c>
      <c r="D173" s="10">
        <v>199</v>
      </c>
      <c r="E173" s="11">
        <v>5.3</v>
      </c>
      <c r="F173" s="12"/>
      <c r="G173" s="12"/>
      <c r="H173" s="55">
        <f t="shared" si="51"/>
        <v>5.3</v>
      </c>
      <c r="I173" s="191">
        <f t="shared" si="46"/>
        <v>38637</v>
      </c>
      <c r="J173" s="63">
        <v>0.8</v>
      </c>
      <c r="K173" s="12"/>
      <c r="L173" s="12">
        <v>1.2</v>
      </c>
      <c r="M173" s="55">
        <f t="shared" si="52"/>
        <v>2</v>
      </c>
      <c r="N173" s="191">
        <f t="shared" si="50"/>
        <v>38472</v>
      </c>
      <c r="O173" s="63"/>
      <c r="P173" s="12">
        <v>2</v>
      </c>
      <c r="Q173" s="12">
        <v>0.3</v>
      </c>
      <c r="R173" s="55">
        <f t="shared" si="53"/>
        <v>2.2999999999999998</v>
      </c>
      <c r="S173" s="191">
        <f t="shared" si="48"/>
        <v>53130</v>
      </c>
      <c r="T173" s="63"/>
      <c r="U173" s="12"/>
      <c r="V173" s="12"/>
      <c r="W173" s="55">
        <f t="shared" si="54"/>
        <v>0</v>
      </c>
      <c r="X173" s="191">
        <f t="shared" si="56"/>
        <v>0</v>
      </c>
      <c r="Y173" s="63"/>
      <c r="Z173" s="12">
        <v>0.5</v>
      </c>
      <c r="AA173" s="12"/>
      <c r="AB173" s="55">
        <f t="shared" si="55"/>
        <v>0.5</v>
      </c>
      <c r="AC173" s="191">
        <f t="shared" si="49"/>
        <v>10900</v>
      </c>
      <c r="AE173" s="2"/>
    </row>
    <row r="174" spans="1:31" x14ac:dyDescent="0.25">
      <c r="A174" s="16" t="s">
        <v>364</v>
      </c>
      <c r="B174" s="41" t="s">
        <v>365</v>
      </c>
      <c r="C174" s="10" t="s">
        <v>23</v>
      </c>
      <c r="D174" s="10">
        <v>200</v>
      </c>
      <c r="E174" s="11">
        <v>5.6</v>
      </c>
      <c r="F174" s="12">
        <v>6</v>
      </c>
      <c r="G174" s="12"/>
      <c r="H174" s="55">
        <f t="shared" si="51"/>
        <v>11.6</v>
      </c>
      <c r="I174" s="191">
        <f t="shared" si="46"/>
        <v>184224</v>
      </c>
      <c r="J174" s="63">
        <v>4.2</v>
      </c>
      <c r="K174" s="12">
        <v>5</v>
      </c>
      <c r="L174" s="12"/>
      <c r="M174" s="55">
        <f t="shared" si="52"/>
        <v>9.1999999999999993</v>
      </c>
      <c r="N174" s="191">
        <f t="shared" si="50"/>
        <v>166618</v>
      </c>
      <c r="O174" s="63"/>
      <c r="P174" s="12">
        <v>5</v>
      </c>
      <c r="Q174" s="12"/>
      <c r="R174" s="55">
        <f t="shared" si="53"/>
        <v>5</v>
      </c>
      <c r="S174" s="191">
        <f>O174*$O$7+P174*$P$7+Q174*$Q$7</f>
        <v>115500</v>
      </c>
      <c r="T174" s="63"/>
      <c r="U174" s="12"/>
      <c r="V174" s="12"/>
      <c r="W174" s="55">
        <f t="shared" si="54"/>
        <v>0</v>
      </c>
      <c r="X174" s="191">
        <f t="shared" si="56"/>
        <v>0</v>
      </c>
      <c r="Y174" s="63"/>
      <c r="Z174" s="12"/>
      <c r="AA174" s="12"/>
      <c r="AB174" s="55">
        <f t="shared" si="55"/>
        <v>0</v>
      </c>
      <c r="AC174" s="191">
        <f t="shared" si="49"/>
        <v>0</v>
      </c>
      <c r="AE174" s="2"/>
    </row>
    <row r="175" spans="1:31" x14ac:dyDescent="0.25">
      <c r="A175" s="16" t="s">
        <v>366</v>
      </c>
      <c r="B175" s="41" t="s">
        <v>367</v>
      </c>
      <c r="C175" s="10" t="s">
        <v>31</v>
      </c>
      <c r="D175" s="10">
        <v>202</v>
      </c>
      <c r="E175" s="11">
        <v>0.2</v>
      </c>
      <c r="F175" s="12">
        <v>2.8</v>
      </c>
      <c r="G175" s="12"/>
      <c r="H175" s="55">
        <f t="shared" si="51"/>
        <v>3</v>
      </c>
      <c r="I175" s="191">
        <f t="shared" si="46"/>
        <v>68378</v>
      </c>
      <c r="J175" s="63"/>
      <c r="K175" s="12">
        <v>3.1</v>
      </c>
      <c r="L175" s="12"/>
      <c r="M175" s="55">
        <f t="shared" si="52"/>
        <v>3.1</v>
      </c>
      <c r="N175" s="191">
        <f t="shared" si="50"/>
        <v>84320</v>
      </c>
      <c r="O175" s="63"/>
      <c r="P175" s="12"/>
      <c r="Q175" s="12">
        <v>1.6</v>
      </c>
      <c r="R175" s="55">
        <f t="shared" si="53"/>
        <v>1.6</v>
      </c>
      <c r="S175" s="191">
        <f t="shared" ref="S175:S193" si="57">O175*$O$7+P175*$P$7+Q175*$Q$7</f>
        <v>36960</v>
      </c>
      <c r="T175" s="63"/>
      <c r="U175" s="12"/>
      <c r="V175" s="12"/>
      <c r="W175" s="55">
        <f t="shared" si="54"/>
        <v>0</v>
      </c>
      <c r="X175" s="191">
        <f t="shared" si="56"/>
        <v>0</v>
      </c>
      <c r="Y175" s="63"/>
      <c r="Z175" s="12"/>
      <c r="AA175" s="12"/>
      <c r="AB175" s="55">
        <f t="shared" si="55"/>
        <v>0</v>
      </c>
      <c r="AC175" s="191">
        <f>Y175*$Y$7+Z175*$Z$7+AA175*$AA$7</f>
        <v>0</v>
      </c>
      <c r="AE175" s="2"/>
    </row>
    <row r="176" spans="1:31" x14ac:dyDescent="0.25">
      <c r="A176" s="16" t="s">
        <v>368</v>
      </c>
      <c r="B176" s="41" t="s">
        <v>369</v>
      </c>
      <c r="C176" s="10" t="s">
        <v>36</v>
      </c>
      <c r="D176" s="10">
        <v>202</v>
      </c>
      <c r="E176" s="11"/>
      <c r="F176" s="12">
        <v>4.5</v>
      </c>
      <c r="G176" s="12"/>
      <c r="H176" s="55">
        <f t="shared" si="51"/>
        <v>4.5</v>
      </c>
      <c r="I176" s="191">
        <f t="shared" si="46"/>
        <v>107550</v>
      </c>
      <c r="J176" s="63"/>
      <c r="K176" s="12">
        <v>1.7</v>
      </c>
      <c r="L176" s="12"/>
      <c r="M176" s="55">
        <f t="shared" si="52"/>
        <v>1.7</v>
      </c>
      <c r="N176" s="191">
        <f t="shared" si="50"/>
        <v>46240</v>
      </c>
      <c r="O176" s="63"/>
      <c r="P176" s="12"/>
      <c r="Q176" s="12"/>
      <c r="R176" s="55">
        <f t="shared" si="53"/>
        <v>0</v>
      </c>
      <c r="S176" s="191">
        <f t="shared" si="57"/>
        <v>0</v>
      </c>
      <c r="T176" s="63"/>
      <c r="U176" s="12"/>
      <c r="V176" s="12"/>
      <c r="W176" s="55">
        <f t="shared" si="54"/>
        <v>0</v>
      </c>
      <c r="X176" s="191">
        <f t="shared" si="56"/>
        <v>0</v>
      </c>
      <c r="Y176" s="63"/>
      <c r="Z176" s="12"/>
      <c r="AA176" s="12"/>
      <c r="AB176" s="55">
        <f t="shared" si="55"/>
        <v>0</v>
      </c>
      <c r="AC176" s="191">
        <f t="shared" ref="AC176:AC193" si="58">Y176*$Y$7+Z176*$Z$7+AA176*$AA$7</f>
        <v>0</v>
      </c>
      <c r="AE176" s="2"/>
    </row>
    <row r="177" spans="1:31" x14ac:dyDescent="0.25">
      <c r="A177" s="16" t="s">
        <v>370</v>
      </c>
      <c r="B177" s="41" t="s">
        <v>371</v>
      </c>
      <c r="C177" s="10" t="s">
        <v>123</v>
      </c>
      <c r="D177" s="10">
        <v>204</v>
      </c>
      <c r="E177" s="11"/>
      <c r="F177" s="12">
        <v>7.1</v>
      </c>
      <c r="G177" s="12"/>
      <c r="H177" s="55">
        <f t="shared" si="51"/>
        <v>7.1</v>
      </c>
      <c r="I177" s="191">
        <f t="shared" si="46"/>
        <v>169690</v>
      </c>
      <c r="J177" s="63"/>
      <c r="K177" s="12">
        <v>4</v>
      </c>
      <c r="L177" s="12"/>
      <c r="M177" s="55">
        <f t="shared" si="52"/>
        <v>4</v>
      </c>
      <c r="N177" s="191">
        <f t="shared" si="50"/>
        <v>108800</v>
      </c>
      <c r="O177" s="63"/>
      <c r="P177" s="12">
        <v>3</v>
      </c>
      <c r="Q177" s="12"/>
      <c r="R177" s="55">
        <f t="shared" si="53"/>
        <v>3</v>
      </c>
      <c r="S177" s="191">
        <f t="shared" si="57"/>
        <v>69300</v>
      </c>
      <c r="T177" s="63"/>
      <c r="U177" s="12"/>
      <c r="V177" s="12"/>
      <c r="W177" s="55">
        <f t="shared" si="54"/>
        <v>0</v>
      </c>
      <c r="X177" s="191">
        <f t="shared" si="56"/>
        <v>0</v>
      </c>
      <c r="Y177" s="63"/>
      <c r="Z177" s="12"/>
      <c r="AA177" s="12"/>
      <c r="AB177" s="55">
        <f t="shared" si="55"/>
        <v>0</v>
      </c>
      <c r="AC177" s="191">
        <f t="shared" si="58"/>
        <v>0</v>
      </c>
      <c r="AE177" s="2"/>
    </row>
    <row r="178" spans="1:31" x14ac:dyDescent="0.25">
      <c r="A178" s="16" t="s">
        <v>372</v>
      </c>
      <c r="B178" s="41" t="s">
        <v>373</v>
      </c>
      <c r="C178" s="10" t="s">
        <v>23</v>
      </c>
      <c r="D178" s="10">
        <v>204</v>
      </c>
      <c r="E178" s="11">
        <v>0.1</v>
      </c>
      <c r="F178" s="12">
        <v>4</v>
      </c>
      <c r="G178" s="12"/>
      <c r="H178" s="55">
        <f t="shared" si="51"/>
        <v>4.0999999999999996</v>
      </c>
      <c r="I178" s="191">
        <f t="shared" si="46"/>
        <v>96329</v>
      </c>
      <c r="J178" s="63">
        <v>0.1</v>
      </c>
      <c r="K178" s="12">
        <v>2.2000000000000002</v>
      </c>
      <c r="L178" s="12"/>
      <c r="M178" s="55">
        <f t="shared" si="52"/>
        <v>2.3000000000000003</v>
      </c>
      <c r="N178" s="191">
        <f t="shared" si="50"/>
        <v>60569.000000000007</v>
      </c>
      <c r="O178" s="63">
        <v>0.8</v>
      </c>
      <c r="P178" s="12">
        <v>2</v>
      </c>
      <c r="Q178" s="12"/>
      <c r="R178" s="55">
        <f t="shared" si="53"/>
        <v>2.8</v>
      </c>
      <c r="S178" s="191">
        <f t="shared" si="57"/>
        <v>52032</v>
      </c>
      <c r="T178" s="63"/>
      <c r="U178" s="12"/>
      <c r="V178" s="12"/>
      <c r="W178" s="55">
        <f t="shared" si="54"/>
        <v>0</v>
      </c>
      <c r="X178" s="191">
        <f t="shared" si="56"/>
        <v>0</v>
      </c>
      <c r="Y178" s="63"/>
      <c r="Z178" s="12"/>
      <c r="AA178" s="12"/>
      <c r="AB178" s="55">
        <f t="shared" si="55"/>
        <v>0</v>
      </c>
      <c r="AC178" s="191">
        <f t="shared" si="58"/>
        <v>0</v>
      </c>
      <c r="AE178" s="2"/>
    </row>
    <row r="179" spans="1:31" x14ac:dyDescent="0.25">
      <c r="A179" s="16" t="s">
        <v>374</v>
      </c>
      <c r="B179" s="41" t="s">
        <v>375</v>
      </c>
      <c r="C179" s="10" t="s">
        <v>376</v>
      </c>
      <c r="D179" s="10">
        <v>205</v>
      </c>
      <c r="E179" s="11"/>
      <c r="F179" s="12">
        <v>6.3</v>
      </c>
      <c r="G179" s="12"/>
      <c r="H179" s="55">
        <f t="shared" si="51"/>
        <v>6.3</v>
      </c>
      <c r="I179" s="191">
        <f t="shared" si="46"/>
        <v>150570</v>
      </c>
      <c r="J179" s="63"/>
      <c r="K179" s="12"/>
      <c r="L179" s="12"/>
      <c r="M179" s="55">
        <f t="shared" si="52"/>
        <v>0</v>
      </c>
      <c r="N179" s="191">
        <f t="shared" si="50"/>
        <v>0</v>
      </c>
      <c r="O179" s="63"/>
      <c r="P179" s="12">
        <v>6.2</v>
      </c>
      <c r="Q179" s="12"/>
      <c r="R179" s="55">
        <f t="shared" si="53"/>
        <v>6.2</v>
      </c>
      <c r="S179" s="191">
        <f t="shared" si="57"/>
        <v>143220</v>
      </c>
      <c r="T179" s="63"/>
      <c r="U179" s="12"/>
      <c r="V179" s="12"/>
      <c r="W179" s="55">
        <f t="shared" si="54"/>
        <v>0</v>
      </c>
      <c r="X179" s="191">
        <f t="shared" si="56"/>
        <v>0</v>
      </c>
      <c r="Y179" s="63"/>
      <c r="Z179" s="12"/>
      <c r="AA179" s="12"/>
      <c r="AB179" s="55">
        <f t="shared" si="55"/>
        <v>0</v>
      </c>
      <c r="AC179" s="191">
        <f t="shared" si="58"/>
        <v>0</v>
      </c>
      <c r="AE179" s="2"/>
    </row>
    <row r="180" spans="1:31" x14ac:dyDescent="0.25">
      <c r="A180" s="16" t="s">
        <v>377</v>
      </c>
      <c r="B180" s="41" t="s">
        <v>378</v>
      </c>
      <c r="C180" s="10" t="s">
        <v>175</v>
      </c>
      <c r="D180" s="10">
        <v>206</v>
      </c>
      <c r="E180" s="11"/>
      <c r="F180" s="12">
        <v>3.2</v>
      </c>
      <c r="G180" s="12"/>
      <c r="H180" s="55">
        <f t="shared" si="51"/>
        <v>3.2</v>
      </c>
      <c r="I180" s="191">
        <f t="shared" si="46"/>
        <v>76480</v>
      </c>
      <c r="J180" s="63"/>
      <c r="K180" s="12">
        <v>0.9</v>
      </c>
      <c r="L180" s="12"/>
      <c r="M180" s="55">
        <f t="shared" si="52"/>
        <v>0.9</v>
      </c>
      <c r="N180" s="191">
        <f t="shared" si="50"/>
        <v>24480</v>
      </c>
      <c r="O180" s="63"/>
      <c r="P180" s="12"/>
      <c r="Q180" s="12">
        <v>2.8</v>
      </c>
      <c r="R180" s="55">
        <f t="shared" si="53"/>
        <v>2.8</v>
      </c>
      <c r="S180" s="191">
        <f t="shared" si="57"/>
        <v>64679.999999999993</v>
      </c>
      <c r="T180" s="63"/>
      <c r="U180" s="12"/>
      <c r="V180" s="12"/>
      <c r="W180" s="55">
        <f t="shared" si="54"/>
        <v>0</v>
      </c>
      <c r="X180" s="191">
        <f t="shared" si="56"/>
        <v>0</v>
      </c>
      <c r="Y180" s="63"/>
      <c r="Z180" s="12"/>
      <c r="AA180" s="12"/>
      <c r="AB180" s="55">
        <f t="shared" si="55"/>
        <v>0</v>
      </c>
      <c r="AC180" s="191">
        <f t="shared" si="58"/>
        <v>0</v>
      </c>
      <c r="AE180" s="2"/>
    </row>
    <row r="181" spans="1:31" x14ac:dyDescent="0.25">
      <c r="A181" s="16" t="s">
        <v>379</v>
      </c>
      <c r="B181" s="41" t="s">
        <v>380</v>
      </c>
      <c r="C181" s="10" t="s">
        <v>31</v>
      </c>
      <c r="D181" s="10">
        <v>207</v>
      </c>
      <c r="E181" s="11">
        <v>2.3199999999999998</v>
      </c>
      <c r="F181" s="12">
        <v>1.5</v>
      </c>
      <c r="G181" s="12"/>
      <c r="H181" s="55">
        <f t="shared" si="51"/>
        <v>3.82</v>
      </c>
      <c r="I181" s="191">
        <f t="shared" si="46"/>
        <v>52762.8</v>
      </c>
      <c r="J181" s="63"/>
      <c r="K181" s="12">
        <v>1.3</v>
      </c>
      <c r="L181" s="12"/>
      <c r="M181" s="55">
        <f t="shared" si="52"/>
        <v>1.3</v>
      </c>
      <c r="N181" s="191">
        <f t="shared" si="50"/>
        <v>35360</v>
      </c>
      <c r="O181" s="63"/>
      <c r="P181" s="12"/>
      <c r="Q181" s="12">
        <v>2.9</v>
      </c>
      <c r="R181" s="55">
        <f t="shared" si="53"/>
        <v>2.9</v>
      </c>
      <c r="S181" s="191">
        <f t="shared" si="57"/>
        <v>66990</v>
      </c>
      <c r="T181" s="63"/>
      <c r="U181" s="12"/>
      <c r="V181" s="12"/>
      <c r="W181" s="55">
        <f t="shared" si="54"/>
        <v>0</v>
      </c>
      <c r="X181" s="191">
        <f t="shared" si="56"/>
        <v>0</v>
      </c>
      <c r="Y181" s="63"/>
      <c r="Z181" s="12"/>
      <c r="AA181" s="12"/>
      <c r="AB181" s="55">
        <f t="shared" si="55"/>
        <v>0</v>
      </c>
      <c r="AC181" s="191">
        <f t="shared" si="58"/>
        <v>0</v>
      </c>
      <c r="AE181" s="2"/>
    </row>
    <row r="182" spans="1:31" x14ac:dyDescent="0.25">
      <c r="A182" s="16" t="s">
        <v>381</v>
      </c>
      <c r="B182" s="41" t="s">
        <v>382</v>
      </c>
      <c r="C182" s="10" t="s">
        <v>36</v>
      </c>
      <c r="D182" s="10">
        <v>208</v>
      </c>
      <c r="E182" s="11">
        <v>2.1</v>
      </c>
      <c r="F182" s="12"/>
      <c r="G182" s="12"/>
      <c r="H182" s="55">
        <f t="shared" si="51"/>
        <v>2.1</v>
      </c>
      <c r="I182" s="191">
        <f t="shared" si="46"/>
        <v>15309</v>
      </c>
      <c r="J182" s="63">
        <v>2.4</v>
      </c>
      <c r="K182" s="12"/>
      <c r="L182" s="12"/>
      <c r="M182" s="55">
        <f t="shared" si="52"/>
        <v>2.4</v>
      </c>
      <c r="N182" s="191">
        <f t="shared" si="50"/>
        <v>17496</v>
      </c>
      <c r="O182" s="63">
        <v>0.8</v>
      </c>
      <c r="P182" s="12"/>
      <c r="Q182" s="12">
        <v>1.7</v>
      </c>
      <c r="R182" s="55">
        <f t="shared" si="53"/>
        <v>2.5</v>
      </c>
      <c r="S182" s="191">
        <f t="shared" si="57"/>
        <v>45102</v>
      </c>
      <c r="T182" s="63"/>
      <c r="U182" s="12"/>
      <c r="V182" s="12"/>
      <c r="W182" s="55">
        <f t="shared" si="54"/>
        <v>0</v>
      </c>
      <c r="X182" s="191">
        <f t="shared" si="56"/>
        <v>0</v>
      </c>
      <c r="Y182" s="63"/>
      <c r="Z182" s="12"/>
      <c r="AA182" s="12"/>
      <c r="AB182" s="55">
        <f t="shared" si="55"/>
        <v>0</v>
      </c>
      <c r="AC182" s="191">
        <f t="shared" si="58"/>
        <v>0</v>
      </c>
      <c r="AE182" s="2"/>
    </row>
    <row r="183" spans="1:31" x14ac:dyDescent="0.25">
      <c r="A183" s="16" t="s">
        <v>383</v>
      </c>
      <c r="B183" s="41" t="s">
        <v>384</v>
      </c>
      <c r="C183" s="10" t="s">
        <v>96</v>
      </c>
      <c r="D183" s="10">
        <v>208</v>
      </c>
      <c r="E183" s="11">
        <v>0.16</v>
      </c>
      <c r="F183" s="12">
        <v>8.6999999999999993</v>
      </c>
      <c r="G183" s="12"/>
      <c r="H183" s="55">
        <f t="shared" si="51"/>
        <v>8.86</v>
      </c>
      <c r="I183" s="191">
        <f t="shared" si="46"/>
        <v>209096.39999999997</v>
      </c>
      <c r="J183" s="63">
        <v>0.12</v>
      </c>
      <c r="K183" s="12">
        <v>4.3</v>
      </c>
      <c r="L183" s="12"/>
      <c r="M183" s="55">
        <f t="shared" si="52"/>
        <v>4.42</v>
      </c>
      <c r="N183" s="191">
        <f t="shared" si="50"/>
        <v>117834.8</v>
      </c>
      <c r="O183" s="63"/>
      <c r="P183" s="12">
        <v>6.1</v>
      </c>
      <c r="Q183" s="12"/>
      <c r="R183" s="55">
        <f t="shared" si="53"/>
        <v>6.1</v>
      </c>
      <c r="S183" s="191">
        <f t="shared" si="57"/>
        <v>140910</v>
      </c>
      <c r="T183" s="63"/>
      <c r="U183" s="12"/>
      <c r="V183" s="12"/>
      <c r="W183" s="55">
        <f t="shared" si="54"/>
        <v>0</v>
      </c>
      <c r="X183" s="191">
        <f t="shared" si="56"/>
        <v>0</v>
      </c>
      <c r="Y183" s="63"/>
      <c r="Z183" s="12"/>
      <c r="AA183" s="12"/>
      <c r="AB183" s="55">
        <f t="shared" si="55"/>
        <v>0</v>
      </c>
      <c r="AC183" s="191">
        <f t="shared" si="58"/>
        <v>0</v>
      </c>
      <c r="AE183" s="2"/>
    </row>
    <row r="184" spans="1:31" x14ac:dyDescent="0.25">
      <c r="A184" s="16" t="s">
        <v>385</v>
      </c>
      <c r="B184" s="41" t="s">
        <v>386</v>
      </c>
      <c r="C184" s="10" t="s">
        <v>63</v>
      </c>
      <c r="D184" s="10">
        <v>210</v>
      </c>
      <c r="E184" s="11"/>
      <c r="F184" s="12">
        <v>1.3</v>
      </c>
      <c r="G184" s="12"/>
      <c r="H184" s="55">
        <f t="shared" si="51"/>
        <v>1.3</v>
      </c>
      <c r="I184" s="191">
        <f t="shared" si="46"/>
        <v>31070</v>
      </c>
      <c r="J184" s="63"/>
      <c r="K184" s="12">
        <v>2.5</v>
      </c>
      <c r="L184" s="12"/>
      <c r="M184" s="55">
        <f t="shared" si="52"/>
        <v>2.5</v>
      </c>
      <c r="N184" s="191">
        <f t="shared" si="50"/>
        <v>68000</v>
      </c>
      <c r="O184" s="63"/>
      <c r="P184" s="12">
        <v>4</v>
      </c>
      <c r="Q184" s="12"/>
      <c r="R184" s="55">
        <f t="shared" si="53"/>
        <v>4</v>
      </c>
      <c r="S184" s="191">
        <f t="shared" si="57"/>
        <v>92400</v>
      </c>
      <c r="T184" s="63"/>
      <c r="U184" s="12"/>
      <c r="V184" s="12"/>
      <c r="W184" s="55">
        <f t="shared" si="54"/>
        <v>0</v>
      </c>
      <c r="X184" s="191">
        <f t="shared" si="56"/>
        <v>0</v>
      </c>
      <c r="Y184" s="63"/>
      <c r="Z184" s="12"/>
      <c r="AA184" s="12"/>
      <c r="AB184" s="55">
        <f t="shared" si="55"/>
        <v>0</v>
      </c>
      <c r="AC184" s="191">
        <f t="shared" si="58"/>
        <v>0</v>
      </c>
      <c r="AE184" s="2"/>
    </row>
    <row r="185" spans="1:31" x14ac:dyDescent="0.25">
      <c r="A185" s="16" t="s">
        <v>387</v>
      </c>
      <c r="B185" s="41" t="s">
        <v>388</v>
      </c>
      <c r="C185" s="10" t="s">
        <v>175</v>
      </c>
      <c r="D185" s="10">
        <v>210</v>
      </c>
      <c r="E185" s="11">
        <v>4.88</v>
      </c>
      <c r="F185" s="12"/>
      <c r="G185" s="12"/>
      <c r="H185" s="55">
        <f t="shared" si="51"/>
        <v>4.88</v>
      </c>
      <c r="I185" s="191">
        <f t="shared" si="46"/>
        <v>35575.199999999997</v>
      </c>
      <c r="J185" s="63">
        <v>1.01</v>
      </c>
      <c r="K185" s="12">
        <v>2.75</v>
      </c>
      <c r="L185" s="12"/>
      <c r="M185" s="55">
        <f t="shared" si="52"/>
        <v>3.76</v>
      </c>
      <c r="N185" s="191">
        <f t="shared" si="50"/>
        <v>82162.899999999994</v>
      </c>
      <c r="O185" s="63"/>
      <c r="P185" s="12">
        <v>3</v>
      </c>
      <c r="Q185" s="12"/>
      <c r="R185" s="55">
        <f t="shared" si="53"/>
        <v>3</v>
      </c>
      <c r="S185" s="191">
        <f t="shared" si="57"/>
        <v>69300</v>
      </c>
      <c r="T185" s="63"/>
      <c r="U185" s="12"/>
      <c r="V185" s="12"/>
      <c r="W185" s="55">
        <f t="shared" si="54"/>
        <v>0</v>
      </c>
      <c r="X185" s="191">
        <f t="shared" si="56"/>
        <v>0</v>
      </c>
      <c r="Y185" s="63"/>
      <c r="Z185" s="12">
        <v>3</v>
      </c>
      <c r="AA185" s="12"/>
      <c r="AB185" s="55">
        <f t="shared" si="55"/>
        <v>3</v>
      </c>
      <c r="AC185" s="191">
        <f t="shared" si="58"/>
        <v>65400</v>
      </c>
      <c r="AE185" s="2"/>
    </row>
    <row r="186" spans="1:31" x14ac:dyDescent="0.25">
      <c r="A186" s="16" t="s">
        <v>389</v>
      </c>
      <c r="B186" s="41" t="s">
        <v>390</v>
      </c>
      <c r="C186" s="10" t="s">
        <v>45</v>
      </c>
      <c r="D186" s="10">
        <v>211</v>
      </c>
      <c r="E186" s="11">
        <v>7.64</v>
      </c>
      <c r="F186" s="12">
        <v>0.5</v>
      </c>
      <c r="G186" s="12"/>
      <c r="H186" s="55">
        <f t="shared" si="51"/>
        <v>8.14</v>
      </c>
      <c r="I186" s="191">
        <f t="shared" si="46"/>
        <v>67645.600000000006</v>
      </c>
      <c r="J186" s="63"/>
      <c r="K186" s="12">
        <v>1.7</v>
      </c>
      <c r="L186" s="12"/>
      <c r="M186" s="55">
        <f t="shared" si="52"/>
        <v>1.7</v>
      </c>
      <c r="N186" s="191">
        <f>J186*$J$7+K186*$K$7+L186*$L$7</f>
        <v>46240</v>
      </c>
      <c r="O186" s="63"/>
      <c r="P186" s="12"/>
      <c r="Q186" s="12">
        <v>2.8</v>
      </c>
      <c r="R186" s="55">
        <f t="shared" si="53"/>
        <v>2.8</v>
      </c>
      <c r="S186" s="191">
        <f t="shared" si="57"/>
        <v>64679.999999999993</v>
      </c>
      <c r="T186" s="63"/>
      <c r="U186" s="12"/>
      <c r="V186" s="12"/>
      <c r="W186" s="55">
        <f t="shared" si="54"/>
        <v>0</v>
      </c>
      <c r="X186" s="191">
        <f t="shared" si="56"/>
        <v>0</v>
      </c>
      <c r="Y186" s="63"/>
      <c r="Z186" s="12"/>
      <c r="AA186" s="12"/>
      <c r="AB186" s="55">
        <f t="shared" si="55"/>
        <v>0</v>
      </c>
      <c r="AC186" s="191">
        <f t="shared" si="58"/>
        <v>0</v>
      </c>
      <c r="AE186" s="2"/>
    </row>
    <row r="187" spans="1:31" x14ac:dyDescent="0.25">
      <c r="A187" s="16" t="s">
        <v>391</v>
      </c>
      <c r="B187" s="41" t="s">
        <v>392</v>
      </c>
      <c r="C187" s="10" t="s">
        <v>63</v>
      </c>
      <c r="D187" s="10">
        <v>211</v>
      </c>
      <c r="E187" s="11"/>
      <c r="F187" s="12"/>
      <c r="G187" s="12"/>
      <c r="H187" s="55">
        <f t="shared" si="51"/>
        <v>0</v>
      </c>
      <c r="I187" s="191">
        <f t="shared" si="46"/>
        <v>0</v>
      </c>
      <c r="J187" s="63"/>
      <c r="K187" s="12">
        <v>1.7</v>
      </c>
      <c r="L187" s="12"/>
      <c r="M187" s="55">
        <f t="shared" si="52"/>
        <v>1.7</v>
      </c>
      <c r="N187" s="191">
        <f t="shared" ref="N187:N193" si="59">J187*$J$7+K187*$K$7+L187*$L$7</f>
        <v>46240</v>
      </c>
      <c r="O187" s="63"/>
      <c r="P187" s="12">
        <v>2.1</v>
      </c>
      <c r="Q187" s="12"/>
      <c r="R187" s="55">
        <f t="shared" si="53"/>
        <v>2.1</v>
      </c>
      <c r="S187" s="191">
        <f t="shared" si="57"/>
        <v>48510</v>
      </c>
      <c r="T187" s="63"/>
      <c r="U187" s="12"/>
      <c r="V187" s="12"/>
      <c r="W187" s="55">
        <f t="shared" si="54"/>
        <v>0</v>
      </c>
      <c r="X187" s="191">
        <f t="shared" si="56"/>
        <v>0</v>
      </c>
      <c r="Y187" s="63"/>
      <c r="Z187" s="12"/>
      <c r="AA187" s="12"/>
      <c r="AB187" s="55">
        <f t="shared" si="55"/>
        <v>0</v>
      </c>
      <c r="AC187" s="191">
        <f t="shared" si="58"/>
        <v>0</v>
      </c>
      <c r="AE187" s="2"/>
    </row>
    <row r="188" spans="1:31" x14ac:dyDescent="0.25">
      <c r="A188" s="16" t="s">
        <v>393</v>
      </c>
      <c r="B188" s="41" t="s">
        <v>394</v>
      </c>
      <c r="C188" s="10" t="s">
        <v>31</v>
      </c>
      <c r="D188" s="10">
        <v>211</v>
      </c>
      <c r="E188" s="11">
        <v>1.76</v>
      </c>
      <c r="F188" s="12">
        <v>5</v>
      </c>
      <c r="G188" s="12"/>
      <c r="H188" s="55">
        <f t="shared" si="51"/>
        <v>6.76</v>
      </c>
      <c r="I188" s="191">
        <f t="shared" si="46"/>
        <v>132330.4</v>
      </c>
      <c r="J188" s="63"/>
      <c r="K188" s="12"/>
      <c r="L188" s="12"/>
      <c r="M188" s="55">
        <f t="shared" si="52"/>
        <v>0</v>
      </c>
      <c r="N188" s="191">
        <f t="shared" si="59"/>
        <v>0</v>
      </c>
      <c r="O188" s="63"/>
      <c r="P188" s="12"/>
      <c r="Q188" s="12">
        <v>2</v>
      </c>
      <c r="R188" s="55">
        <f t="shared" si="53"/>
        <v>2</v>
      </c>
      <c r="S188" s="191">
        <f t="shared" si="57"/>
        <v>46200</v>
      </c>
      <c r="T188" s="63"/>
      <c r="U188" s="12"/>
      <c r="V188" s="12"/>
      <c r="W188" s="55">
        <f t="shared" si="54"/>
        <v>0</v>
      </c>
      <c r="X188" s="191">
        <f t="shared" si="56"/>
        <v>0</v>
      </c>
      <c r="Y188" s="63"/>
      <c r="Z188" s="12"/>
      <c r="AA188" s="12"/>
      <c r="AB188" s="55">
        <f t="shared" si="55"/>
        <v>0</v>
      </c>
      <c r="AC188" s="191">
        <f t="shared" si="58"/>
        <v>0</v>
      </c>
      <c r="AE188" s="2"/>
    </row>
    <row r="189" spans="1:31" x14ac:dyDescent="0.25">
      <c r="A189" s="16" t="s">
        <v>395</v>
      </c>
      <c r="B189" s="41" t="s">
        <v>396</v>
      </c>
      <c r="C189" s="10" t="s">
        <v>96</v>
      </c>
      <c r="D189" s="10">
        <v>217</v>
      </c>
      <c r="E189" s="11"/>
      <c r="F189" s="12">
        <v>4</v>
      </c>
      <c r="G189" s="12"/>
      <c r="H189" s="55">
        <f t="shared" si="51"/>
        <v>4</v>
      </c>
      <c r="I189" s="191">
        <f t="shared" si="46"/>
        <v>95600</v>
      </c>
      <c r="J189" s="63"/>
      <c r="K189" s="12">
        <v>5</v>
      </c>
      <c r="L189" s="12"/>
      <c r="M189" s="55">
        <f t="shared" si="52"/>
        <v>5</v>
      </c>
      <c r="N189" s="191">
        <f t="shared" si="59"/>
        <v>136000</v>
      </c>
      <c r="O189" s="63"/>
      <c r="P189" s="12">
        <v>3</v>
      </c>
      <c r="Q189" s="12"/>
      <c r="R189" s="55">
        <f t="shared" si="53"/>
        <v>3</v>
      </c>
      <c r="S189" s="191">
        <f t="shared" si="57"/>
        <v>69300</v>
      </c>
      <c r="T189" s="63"/>
      <c r="U189" s="12"/>
      <c r="V189" s="12"/>
      <c r="W189" s="55">
        <f t="shared" si="54"/>
        <v>0</v>
      </c>
      <c r="X189" s="191">
        <f t="shared" si="56"/>
        <v>0</v>
      </c>
      <c r="Y189" s="63"/>
      <c r="Z189" s="12"/>
      <c r="AA189" s="12"/>
      <c r="AB189" s="55">
        <f t="shared" si="55"/>
        <v>0</v>
      </c>
      <c r="AC189" s="191">
        <f t="shared" si="58"/>
        <v>0</v>
      </c>
      <c r="AE189" s="2"/>
    </row>
    <row r="190" spans="1:31" x14ac:dyDescent="0.25">
      <c r="A190" s="16" t="s">
        <v>397</v>
      </c>
      <c r="B190" s="41" t="s">
        <v>398</v>
      </c>
      <c r="C190" s="10" t="s">
        <v>175</v>
      </c>
      <c r="D190" s="10">
        <v>221</v>
      </c>
      <c r="E190" s="11">
        <v>7.6</v>
      </c>
      <c r="F190" s="12"/>
      <c r="G190" s="12"/>
      <c r="H190" s="55">
        <f t="shared" si="51"/>
        <v>7.6</v>
      </c>
      <c r="I190" s="191">
        <f t="shared" si="46"/>
        <v>55404</v>
      </c>
      <c r="J190" s="63"/>
      <c r="K190" s="12">
        <v>0.7</v>
      </c>
      <c r="L190" s="12"/>
      <c r="M190" s="55">
        <f t="shared" si="52"/>
        <v>0.7</v>
      </c>
      <c r="N190" s="191">
        <f t="shared" si="59"/>
        <v>19040</v>
      </c>
      <c r="O190" s="63"/>
      <c r="P190" s="12"/>
      <c r="Q190" s="12">
        <v>1.4</v>
      </c>
      <c r="R190" s="55">
        <f t="shared" si="53"/>
        <v>1.4</v>
      </c>
      <c r="S190" s="191">
        <f t="shared" si="57"/>
        <v>32339.999999999996</v>
      </c>
      <c r="T190" s="63"/>
      <c r="U190" s="12"/>
      <c r="V190" s="12"/>
      <c r="W190" s="55">
        <f t="shared" si="54"/>
        <v>0</v>
      </c>
      <c r="X190" s="191">
        <f t="shared" si="56"/>
        <v>0</v>
      </c>
      <c r="Y190" s="63"/>
      <c r="Z190" s="12"/>
      <c r="AA190" s="12"/>
      <c r="AB190" s="55">
        <f t="shared" si="55"/>
        <v>0</v>
      </c>
      <c r="AC190" s="191">
        <f t="shared" si="58"/>
        <v>0</v>
      </c>
      <c r="AE190" s="2"/>
    </row>
    <row r="191" spans="1:31" x14ac:dyDescent="0.25">
      <c r="A191" s="16" t="s">
        <v>399</v>
      </c>
      <c r="B191" s="44" t="s">
        <v>400</v>
      </c>
      <c r="C191" s="16" t="s">
        <v>20</v>
      </c>
      <c r="D191" s="16">
        <v>222</v>
      </c>
      <c r="E191" s="8"/>
      <c r="F191" s="9">
        <v>4.5</v>
      </c>
      <c r="G191" s="9"/>
      <c r="H191" s="54">
        <f t="shared" si="51"/>
        <v>4.5</v>
      </c>
      <c r="I191" s="191">
        <f t="shared" si="46"/>
        <v>107550</v>
      </c>
      <c r="J191" s="62"/>
      <c r="K191" s="9">
        <v>2</v>
      </c>
      <c r="L191" s="9"/>
      <c r="M191" s="54">
        <f t="shared" si="52"/>
        <v>2</v>
      </c>
      <c r="N191" s="191">
        <f t="shared" si="59"/>
        <v>54400</v>
      </c>
      <c r="O191" s="62"/>
      <c r="P191" s="9"/>
      <c r="Q191" s="9">
        <v>1.8</v>
      </c>
      <c r="R191" s="54">
        <f t="shared" si="53"/>
        <v>1.8</v>
      </c>
      <c r="S191" s="191">
        <f t="shared" si="57"/>
        <v>41580</v>
      </c>
      <c r="T191" s="62"/>
      <c r="U191" s="9"/>
      <c r="V191" s="9"/>
      <c r="W191" s="54">
        <f t="shared" si="54"/>
        <v>0</v>
      </c>
      <c r="X191" s="191">
        <f t="shared" si="56"/>
        <v>0</v>
      </c>
      <c r="Y191" s="62"/>
      <c r="Z191" s="9"/>
      <c r="AA191" s="9"/>
      <c r="AB191" s="54">
        <f t="shared" si="55"/>
        <v>0</v>
      </c>
      <c r="AC191" s="191">
        <f t="shared" si="58"/>
        <v>0</v>
      </c>
      <c r="AD191" t="s">
        <v>401</v>
      </c>
      <c r="AE191" s="2">
        <f>Y194+T194+O194+J194+E194</f>
        <v>222.77999999999997</v>
      </c>
    </row>
    <row r="192" spans="1:31" x14ac:dyDescent="0.25">
      <c r="A192" s="16" t="s">
        <v>402</v>
      </c>
      <c r="B192" s="44" t="s">
        <v>403</v>
      </c>
      <c r="C192" s="16" t="s">
        <v>20</v>
      </c>
      <c r="D192" s="16">
        <v>222</v>
      </c>
      <c r="E192" s="17"/>
      <c r="F192" s="9">
        <v>7.4</v>
      </c>
      <c r="G192" s="9"/>
      <c r="H192" s="58">
        <f t="shared" si="51"/>
        <v>7.4</v>
      </c>
      <c r="I192" s="191">
        <f t="shared" si="46"/>
        <v>176860</v>
      </c>
      <c r="J192" s="62"/>
      <c r="K192" s="9">
        <v>9.1</v>
      </c>
      <c r="L192" s="9"/>
      <c r="M192" s="54">
        <f t="shared" si="52"/>
        <v>9.1</v>
      </c>
      <c r="N192" s="191">
        <f t="shared" si="59"/>
        <v>247520</v>
      </c>
      <c r="O192" s="62"/>
      <c r="P192" s="9"/>
      <c r="Q192" s="9">
        <v>2</v>
      </c>
      <c r="R192" s="54">
        <f t="shared" si="53"/>
        <v>2</v>
      </c>
      <c r="S192" s="191">
        <f t="shared" si="57"/>
        <v>46200</v>
      </c>
      <c r="T192" s="62"/>
      <c r="U192" s="9"/>
      <c r="V192" s="9"/>
      <c r="W192" s="54">
        <v>0</v>
      </c>
      <c r="X192" s="191">
        <f t="shared" si="56"/>
        <v>0</v>
      </c>
      <c r="Y192" s="62"/>
      <c r="Z192" s="9"/>
      <c r="AA192" s="9"/>
      <c r="AB192" s="58">
        <v>0</v>
      </c>
      <c r="AC192" s="191">
        <f t="shared" si="58"/>
        <v>0</v>
      </c>
      <c r="AD192" t="s">
        <v>404</v>
      </c>
      <c r="AE192" s="2">
        <f>AE194-AE191</f>
        <v>1245.55</v>
      </c>
    </row>
    <row r="193" spans="1:31" ht="15.75" thickBot="1" x14ac:dyDescent="0.3">
      <c r="A193" s="69" t="s">
        <v>405</v>
      </c>
      <c r="B193" s="45" t="s">
        <v>406</v>
      </c>
      <c r="C193" s="18" t="s">
        <v>20</v>
      </c>
      <c r="D193" s="18">
        <v>223</v>
      </c>
      <c r="E193" s="11"/>
      <c r="F193" s="12">
        <v>12.3</v>
      </c>
      <c r="G193" s="12"/>
      <c r="H193" s="59">
        <f t="shared" si="51"/>
        <v>12.3</v>
      </c>
      <c r="I193" s="192">
        <f t="shared" si="46"/>
        <v>293970</v>
      </c>
      <c r="J193" s="63"/>
      <c r="K193" s="12">
        <v>2.8</v>
      </c>
      <c r="L193" s="12"/>
      <c r="M193" s="59">
        <f t="shared" si="52"/>
        <v>2.8</v>
      </c>
      <c r="N193" s="191">
        <f t="shared" si="59"/>
        <v>76160</v>
      </c>
      <c r="O193" s="63"/>
      <c r="P193" s="12">
        <v>3</v>
      </c>
      <c r="Q193" s="12"/>
      <c r="R193" s="59">
        <f t="shared" si="53"/>
        <v>3</v>
      </c>
      <c r="S193" s="191">
        <f t="shared" si="57"/>
        <v>69300</v>
      </c>
      <c r="T193" s="63"/>
      <c r="U193" s="12"/>
      <c r="V193" s="12"/>
      <c r="W193" s="59">
        <v>0</v>
      </c>
      <c r="X193" s="191">
        <f t="shared" si="56"/>
        <v>0</v>
      </c>
      <c r="Y193" s="63"/>
      <c r="Z193" s="12"/>
      <c r="AA193" s="12"/>
      <c r="AB193" s="59">
        <v>0</v>
      </c>
      <c r="AC193" s="191">
        <f t="shared" si="58"/>
        <v>0</v>
      </c>
      <c r="AE193" s="2"/>
    </row>
    <row r="194" spans="1:31" s="84" customFormat="1" ht="16.5" thickBot="1" x14ac:dyDescent="0.3">
      <c r="A194" s="81"/>
      <c r="B194" s="275" t="s">
        <v>407</v>
      </c>
      <c r="C194" s="276"/>
      <c r="D194" s="82"/>
      <c r="E194" s="83">
        <f>SUM(E8:E193)</f>
        <v>143.16999999999996</v>
      </c>
      <c r="F194" s="83"/>
      <c r="G194" s="83"/>
      <c r="H194" s="83">
        <f>SUM(H8:H193)</f>
        <v>607.2600000000001</v>
      </c>
      <c r="I194" s="99">
        <f>SUM(I8:I193)</f>
        <v>12135460.300000001</v>
      </c>
      <c r="J194" s="83">
        <f>SUM(J8:J193)</f>
        <v>59.709999999999994</v>
      </c>
      <c r="K194" s="83"/>
      <c r="L194" s="83"/>
      <c r="M194" s="83">
        <f>SUM(M8:M193)</f>
        <v>435.16999999999979</v>
      </c>
      <c r="N194" s="99">
        <f>SUM(N8:N193)</f>
        <v>10647797.9</v>
      </c>
      <c r="O194" s="83">
        <f>SUM(O8:O193)</f>
        <v>18.200000000000003</v>
      </c>
      <c r="P194" s="83"/>
      <c r="Q194" s="83"/>
      <c r="R194" s="83">
        <f>SUM(R8:R193)</f>
        <v>425.9</v>
      </c>
      <c r="S194" s="99">
        <f>SUM(S8:S193)</f>
        <v>9550548</v>
      </c>
      <c r="T194" s="83">
        <f>SUM(T8:T193)</f>
        <v>0</v>
      </c>
      <c r="U194" s="83"/>
      <c r="V194" s="83"/>
      <c r="W194" s="83">
        <f>SUM(W192:W193)</f>
        <v>0</v>
      </c>
      <c r="X194" s="99">
        <f>SUM(X8:X193)</f>
        <v>410320</v>
      </c>
      <c r="Y194" s="83">
        <f>SUM(Y8:Y193)</f>
        <v>1.7</v>
      </c>
      <c r="Z194" s="83"/>
      <c r="AA194" s="83"/>
      <c r="AB194" s="83">
        <f>SUM(AB192:AB193)</f>
        <v>0</v>
      </c>
      <c r="AC194" s="98">
        <f>SUM(AC8:AC193)</f>
        <v>136653</v>
      </c>
      <c r="AD194" s="97">
        <f>SUM(AC194,X194,S194,N194,I194)</f>
        <v>32880779.199999999</v>
      </c>
      <c r="AE194" s="142">
        <f>SUM(H194,M194,R194,W194,AB194)</f>
        <v>1468.33</v>
      </c>
    </row>
    <row r="195" spans="1:31" ht="21.75" customHeight="1" thickBot="1" x14ac:dyDescent="0.35">
      <c r="B195" s="290" t="s">
        <v>408</v>
      </c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  <c r="AA195" s="267"/>
      <c r="AB195" s="267"/>
      <c r="AC195" s="267"/>
      <c r="AD195" s="200" t="s">
        <v>409</v>
      </c>
      <c r="AE195" s="217">
        <f>AD194/AE194</f>
        <v>22393.317033636853</v>
      </c>
    </row>
    <row r="196" spans="1:31" ht="21.75" customHeight="1" thickBot="1" x14ac:dyDescent="0.3">
      <c r="A196" s="287" t="s">
        <v>410</v>
      </c>
      <c r="B196" s="288"/>
      <c r="C196" s="288"/>
      <c r="D196" s="289"/>
      <c r="E196" s="169">
        <v>7490</v>
      </c>
      <c r="F196" s="170">
        <v>24300</v>
      </c>
      <c r="G196" s="170">
        <v>24300</v>
      </c>
      <c r="H196" s="197" t="s">
        <v>16</v>
      </c>
      <c r="I196" s="184" t="s">
        <v>17</v>
      </c>
      <c r="J196" s="169">
        <v>7490</v>
      </c>
      <c r="K196" s="170">
        <v>27610</v>
      </c>
      <c r="L196" s="170">
        <v>27610</v>
      </c>
      <c r="M196" s="198" t="s">
        <v>16</v>
      </c>
      <c r="N196" s="184" t="s">
        <v>17</v>
      </c>
      <c r="O196" s="169">
        <v>7490</v>
      </c>
      <c r="P196" s="170">
        <v>23500</v>
      </c>
      <c r="Q196" s="170">
        <v>23500</v>
      </c>
      <c r="R196" s="198" t="s">
        <v>16</v>
      </c>
      <c r="S196" s="184" t="s">
        <v>17</v>
      </c>
      <c r="T196" s="169">
        <v>7490</v>
      </c>
      <c r="U196" s="170">
        <v>22500</v>
      </c>
      <c r="V196" s="170">
        <v>22500</v>
      </c>
      <c r="W196" s="198" t="s">
        <v>16</v>
      </c>
      <c r="X196" s="184" t="s">
        <v>17</v>
      </c>
      <c r="Y196" s="169">
        <v>7490</v>
      </c>
      <c r="Z196" s="170">
        <v>22000</v>
      </c>
      <c r="AA196" s="170">
        <v>22000</v>
      </c>
      <c r="AB196" s="197" t="s">
        <v>16</v>
      </c>
      <c r="AC196" s="187" t="s">
        <v>17</v>
      </c>
      <c r="AE196" s="2"/>
    </row>
    <row r="197" spans="1:31" ht="14.25" customHeight="1" x14ac:dyDescent="0.25">
      <c r="A197" s="50" t="s">
        <v>18</v>
      </c>
      <c r="B197" s="46" t="s">
        <v>411</v>
      </c>
      <c r="C197" s="33" t="s">
        <v>45</v>
      </c>
      <c r="D197" s="33">
        <v>223</v>
      </c>
      <c r="E197" s="34">
        <v>8.08</v>
      </c>
      <c r="F197" s="35">
        <v>1.24</v>
      </c>
      <c r="G197" s="35"/>
      <c r="H197" s="36">
        <f t="shared" ref="H197:H234" si="60">SUM(E197:G197)</f>
        <v>9.32</v>
      </c>
      <c r="I197" s="185">
        <f>E197*$E$196+F197*$F$196+G197*$G$196</f>
        <v>90651.199999999997</v>
      </c>
      <c r="J197" s="34">
        <v>0.28999999999999998</v>
      </c>
      <c r="K197" s="35">
        <v>4.2</v>
      </c>
      <c r="L197" s="35"/>
      <c r="M197" s="36">
        <f t="shared" ref="M197:M234" si="61">SUM(J197:L197)</f>
        <v>4.49</v>
      </c>
      <c r="N197" s="186">
        <f>J197*$J$196+K197*$K$196+L197*$L$196</f>
        <v>118134.1</v>
      </c>
      <c r="O197" s="34"/>
      <c r="P197" s="35">
        <v>3.5</v>
      </c>
      <c r="Q197" s="35"/>
      <c r="R197" s="36">
        <f t="shared" ref="R197:R234" si="62">SUM(O197:Q197)</f>
        <v>3.5</v>
      </c>
      <c r="S197" s="186">
        <f>O197*$O$196+P197*$P$196+Q197*$Q$196</f>
        <v>82250</v>
      </c>
      <c r="T197" s="34"/>
      <c r="U197" s="35"/>
      <c r="V197" s="35"/>
      <c r="W197" s="76">
        <f t="shared" ref="W197:W234" si="63">SUM(T197:V197)</f>
        <v>0</v>
      </c>
      <c r="X197" s="186">
        <f>T197*$T$196+U197*$U$196+V197*$V$196</f>
        <v>0</v>
      </c>
      <c r="Y197" s="85"/>
      <c r="Z197" s="35"/>
      <c r="AA197" s="35"/>
      <c r="AB197" s="36">
        <f t="shared" ref="AB197:AB234" si="64">SUM(Y197:AA197)</f>
        <v>0</v>
      </c>
      <c r="AC197" s="188">
        <f>Y197*$Y$196+Z197*$Z$196+AA197*$AA$196</f>
        <v>0</v>
      </c>
      <c r="AE197" s="2"/>
    </row>
    <row r="198" spans="1:31" x14ac:dyDescent="0.25">
      <c r="A198" s="25" t="s">
        <v>21</v>
      </c>
      <c r="B198" s="47" t="s">
        <v>412</v>
      </c>
      <c r="C198" s="21" t="s">
        <v>20</v>
      </c>
      <c r="D198" s="21">
        <v>228</v>
      </c>
      <c r="E198" s="22"/>
      <c r="F198" s="23">
        <v>5.7</v>
      </c>
      <c r="G198" s="23"/>
      <c r="H198" s="24">
        <f t="shared" si="60"/>
        <v>5.7</v>
      </c>
      <c r="I198" s="185">
        <f t="shared" ref="I198:I234" si="65">E198*$E$196+F198*$F$196+G198*$G$196</f>
        <v>138510</v>
      </c>
      <c r="J198" s="22"/>
      <c r="K198" s="23">
        <v>1.8</v>
      </c>
      <c r="L198" s="23"/>
      <c r="M198" s="24">
        <f t="shared" si="61"/>
        <v>1.8</v>
      </c>
      <c r="N198" s="186">
        <f t="shared" ref="N198:N234" si="66">J198*$J$196+K198*$K$196+L198*$L$196</f>
        <v>49698</v>
      </c>
      <c r="O198" s="22"/>
      <c r="P198" s="23">
        <v>2.5</v>
      </c>
      <c r="Q198" s="23"/>
      <c r="R198" s="24">
        <f t="shared" si="62"/>
        <v>2.5</v>
      </c>
      <c r="S198" s="186">
        <f t="shared" ref="S198:S234" si="67">O198*$O$196+P198*$P$196+Q198*$Q$196</f>
        <v>58750</v>
      </c>
      <c r="T198" s="22"/>
      <c r="U198" s="23"/>
      <c r="V198" s="23"/>
      <c r="W198" s="77">
        <f t="shared" si="63"/>
        <v>0</v>
      </c>
      <c r="X198" s="186">
        <f t="shared" ref="X198:X234" si="68">T198*$T$196+U198*$U$196+V198*$V$196</f>
        <v>0</v>
      </c>
      <c r="Y198" s="86"/>
      <c r="Z198" s="23"/>
      <c r="AA198" s="23"/>
      <c r="AB198" s="24">
        <f t="shared" si="64"/>
        <v>0</v>
      </c>
      <c r="AC198" s="188">
        <f t="shared" ref="AC198:AC234" si="69">Y198*$Y$196+Z198*$Z$196+AA198*$AA$196</f>
        <v>0</v>
      </c>
      <c r="AE198" s="2"/>
    </row>
    <row r="199" spans="1:31" x14ac:dyDescent="0.25">
      <c r="A199" s="25" t="s">
        <v>24</v>
      </c>
      <c r="B199" s="47" t="s">
        <v>413</v>
      </c>
      <c r="C199" s="21" t="s">
        <v>45</v>
      </c>
      <c r="D199" s="21">
        <v>228</v>
      </c>
      <c r="E199" s="22"/>
      <c r="F199" s="23">
        <v>7.2</v>
      </c>
      <c r="G199" s="23"/>
      <c r="H199" s="24">
        <f t="shared" si="60"/>
        <v>7.2</v>
      </c>
      <c r="I199" s="185">
        <f t="shared" si="65"/>
        <v>174960</v>
      </c>
      <c r="J199" s="22"/>
      <c r="K199" s="23">
        <v>2.6</v>
      </c>
      <c r="L199" s="23"/>
      <c r="M199" s="24">
        <f t="shared" si="61"/>
        <v>2.6</v>
      </c>
      <c r="N199" s="186">
        <f t="shared" si="66"/>
        <v>71786</v>
      </c>
      <c r="O199" s="22"/>
      <c r="P199" s="23"/>
      <c r="Q199" s="23">
        <v>3.2</v>
      </c>
      <c r="R199" s="24">
        <f t="shared" si="62"/>
        <v>3.2</v>
      </c>
      <c r="S199" s="186">
        <f t="shared" si="67"/>
        <v>75200</v>
      </c>
      <c r="T199" s="22"/>
      <c r="U199" s="23"/>
      <c r="V199" s="23"/>
      <c r="W199" s="77">
        <f t="shared" si="63"/>
        <v>0</v>
      </c>
      <c r="X199" s="186">
        <f t="shared" si="68"/>
        <v>0</v>
      </c>
      <c r="Y199" s="86"/>
      <c r="Z199" s="23"/>
      <c r="AA199" s="23"/>
      <c r="AB199" s="24">
        <f t="shared" si="64"/>
        <v>0</v>
      </c>
      <c r="AC199" s="188">
        <f t="shared" si="69"/>
        <v>0</v>
      </c>
      <c r="AE199" s="2"/>
    </row>
    <row r="200" spans="1:31" x14ac:dyDescent="0.25">
      <c r="A200" s="25" t="s">
        <v>27</v>
      </c>
      <c r="B200" s="47" t="s">
        <v>414</v>
      </c>
      <c r="C200" s="21" t="s">
        <v>79</v>
      </c>
      <c r="D200" s="21">
        <v>230</v>
      </c>
      <c r="E200" s="22">
        <v>4.7699999999999996</v>
      </c>
      <c r="F200" s="23">
        <v>0.1</v>
      </c>
      <c r="G200" s="23"/>
      <c r="H200" s="24">
        <f t="shared" si="60"/>
        <v>4.8699999999999992</v>
      </c>
      <c r="I200" s="185">
        <f t="shared" si="65"/>
        <v>38157.299999999996</v>
      </c>
      <c r="J200" s="22">
        <v>4.03</v>
      </c>
      <c r="K200" s="23">
        <v>2.17</v>
      </c>
      <c r="L200" s="23"/>
      <c r="M200" s="24">
        <f t="shared" si="61"/>
        <v>6.2</v>
      </c>
      <c r="N200" s="186">
        <f t="shared" si="66"/>
        <v>90098.4</v>
      </c>
      <c r="O200" s="22"/>
      <c r="P200" s="23"/>
      <c r="Q200" s="23">
        <v>2.8</v>
      </c>
      <c r="R200" s="24">
        <f t="shared" si="62"/>
        <v>2.8</v>
      </c>
      <c r="S200" s="186">
        <f t="shared" si="67"/>
        <v>65800</v>
      </c>
      <c r="T200" s="22"/>
      <c r="U200" s="23"/>
      <c r="V200" s="23"/>
      <c r="W200" s="77">
        <f t="shared" si="63"/>
        <v>0</v>
      </c>
      <c r="X200" s="186">
        <f t="shared" si="68"/>
        <v>0</v>
      </c>
      <c r="Y200" s="86"/>
      <c r="Z200" s="23"/>
      <c r="AA200" s="23"/>
      <c r="AB200" s="24">
        <f t="shared" si="64"/>
        <v>0</v>
      </c>
      <c r="AC200" s="188">
        <f t="shared" si="69"/>
        <v>0</v>
      </c>
      <c r="AE200" s="2"/>
    </row>
    <row r="201" spans="1:31" x14ac:dyDescent="0.25">
      <c r="A201" s="25" t="s">
        <v>29</v>
      </c>
      <c r="B201" s="47" t="s">
        <v>415</v>
      </c>
      <c r="C201" s="21" t="s">
        <v>31</v>
      </c>
      <c r="D201" s="21">
        <v>231</v>
      </c>
      <c r="E201" s="22">
        <v>4.2</v>
      </c>
      <c r="F201" s="23"/>
      <c r="G201" s="23"/>
      <c r="H201" s="24">
        <f t="shared" si="60"/>
        <v>4.2</v>
      </c>
      <c r="I201" s="185">
        <f t="shared" si="65"/>
        <v>31458</v>
      </c>
      <c r="J201" s="22">
        <v>3.5</v>
      </c>
      <c r="K201" s="23"/>
      <c r="L201" s="23"/>
      <c r="M201" s="24">
        <f t="shared" si="61"/>
        <v>3.5</v>
      </c>
      <c r="N201" s="186">
        <f t="shared" si="66"/>
        <v>26215</v>
      </c>
      <c r="O201" s="22"/>
      <c r="P201" s="23"/>
      <c r="Q201" s="23">
        <v>2.2000000000000002</v>
      </c>
      <c r="R201" s="24">
        <f t="shared" si="62"/>
        <v>2.2000000000000002</v>
      </c>
      <c r="S201" s="186">
        <f t="shared" si="67"/>
        <v>51700.000000000007</v>
      </c>
      <c r="T201" s="22"/>
      <c r="U201" s="23"/>
      <c r="V201" s="23"/>
      <c r="W201" s="77">
        <f t="shared" si="63"/>
        <v>0</v>
      </c>
      <c r="X201" s="186">
        <f t="shared" si="68"/>
        <v>0</v>
      </c>
      <c r="Y201" s="86"/>
      <c r="Z201" s="23"/>
      <c r="AA201" s="23"/>
      <c r="AB201" s="24">
        <f t="shared" si="64"/>
        <v>0</v>
      </c>
      <c r="AC201" s="188">
        <f t="shared" si="69"/>
        <v>0</v>
      </c>
      <c r="AE201" s="2"/>
    </row>
    <row r="202" spans="1:31" x14ac:dyDescent="0.25">
      <c r="A202" s="25" t="s">
        <v>32</v>
      </c>
      <c r="B202" s="47" t="s">
        <v>416</v>
      </c>
      <c r="C202" s="21" t="s">
        <v>45</v>
      </c>
      <c r="D202" s="21">
        <v>232</v>
      </c>
      <c r="E202" s="22">
        <v>2.0699999999999998</v>
      </c>
      <c r="F202" s="23">
        <v>1.8</v>
      </c>
      <c r="G202" s="23"/>
      <c r="H202" s="24">
        <f t="shared" si="60"/>
        <v>3.87</v>
      </c>
      <c r="I202" s="185">
        <f t="shared" si="65"/>
        <v>59244.3</v>
      </c>
      <c r="J202" s="22"/>
      <c r="K202" s="23">
        <v>4.5</v>
      </c>
      <c r="L202" s="23"/>
      <c r="M202" s="24">
        <f t="shared" si="61"/>
        <v>4.5</v>
      </c>
      <c r="N202" s="186">
        <f t="shared" si="66"/>
        <v>124245</v>
      </c>
      <c r="O202" s="22"/>
      <c r="P202" s="23">
        <v>3</v>
      </c>
      <c r="Q202" s="23"/>
      <c r="R202" s="24">
        <f t="shared" si="62"/>
        <v>3</v>
      </c>
      <c r="S202" s="186">
        <f t="shared" si="67"/>
        <v>70500</v>
      </c>
      <c r="T202" s="22"/>
      <c r="U202" s="23"/>
      <c r="V202" s="23"/>
      <c r="W202" s="77">
        <f t="shared" si="63"/>
        <v>0</v>
      </c>
      <c r="X202" s="186">
        <f t="shared" si="68"/>
        <v>0</v>
      </c>
      <c r="Y202" s="86"/>
      <c r="Z202" s="23"/>
      <c r="AA202" s="23"/>
      <c r="AB202" s="24">
        <f t="shared" si="64"/>
        <v>0</v>
      </c>
      <c r="AC202" s="188">
        <f t="shared" si="69"/>
        <v>0</v>
      </c>
      <c r="AE202" s="2"/>
    </row>
    <row r="203" spans="1:31" x14ac:dyDescent="0.25">
      <c r="A203" s="25" t="s">
        <v>34</v>
      </c>
      <c r="B203" s="47" t="s">
        <v>417</v>
      </c>
      <c r="C203" s="21" t="s">
        <v>79</v>
      </c>
      <c r="D203" s="21">
        <v>233</v>
      </c>
      <c r="E203" s="22"/>
      <c r="F203" s="23">
        <v>2.2999999999999998</v>
      </c>
      <c r="G203" s="23"/>
      <c r="H203" s="24">
        <f t="shared" si="60"/>
        <v>2.2999999999999998</v>
      </c>
      <c r="I203" s="185">
        <f t="shared" si="65"/>
        <v>55889.999999999993</v>
      </c>
      <c r="J203" s="22"/>
      <c r="K203" s="23"/>
      <c r="L203" s="23">
        <v>2.2999999999999998</v>
      </c>
      <c r="M203" s="24">
        <f t="shared" si="61"/>
        <v>2.2999999999999998</v>
      </c>
      <c r="N203" s="186">
        <f t="shared" si="66"/>
        <v>63502.999999999993</v>
      </c>
      <c r="O203" s="22"/>
      <c r="P203" s="23"/>
      <c r="Q203" s="23">
        <v>1.7</v>
      </c>
      <c r="R203" s="24">
        <f t="shared" si="62"/>
        <v>1.7</v>
      </c>
      <c r="S203" s="186">
        <f t="shared" si="67"/>
        <v>39950</v>
      </c>
      <c r="T203" s="22"/>
      <c r="U203" s="23"/>
      <c r="V203" s="23"/>
      <c r="W203" s="77">
        <f t="shared" si="63"/>
        <v>0</v>
      </c>
      <c r="X203" s="186">
        <f t="shared" si="68"/>
        <v>0</v>
      </c>
      <c r="Y203" s="86"/>
      <c r="Z203" s="23"/>
      <c r="AA203" s="23"/>
      <c r="AB203" s="24">
        <f t="shared" si="64"/>
        <v>0</v>
      </c>
      <c r="AC203" s="188">
        <f t="shared" si="69"/>
        <v>0</v>
      </c>
      <c r="AE203" s="2"/>
    </row>
    <row r="204" spans="1:31" x14ac:dyDescent="0.25">
      <c r="A204" s="25" t="s">
        <v>37</v>
      </c>
      <c r="B204" s="47" t="s">
        <v>418</v>
      </c>
      <c r="C204" s="21" t="s">
        <v>146</v>
      </c>
      <c r="D204" s="21">
        <v>236</v>
      </c>
      <c r="E204" s="22"/>
      <c r="F204" s="23">
        <v>4</v>
      </c>
      <c r="G204" s="23"/>
      <c r="H204" s="24">
        <f t="shared" si="60"/>
        <v>4</v>
      </c>
      <c r="I204" s="185">
        <f t="shared" si="65"/>
        <v>97200</v>
      </c>
      <c r="J204" s="22"/>
      <c r="K204" s="23">
        <v>3</v>
      </c>
      <c r="L204" s="23"/>
      <c r="M204" s="24">
        <f t="shared" si="61"/>
        <v>3</v>
      </c>
      <c r="N204" s="186">
        <f t="shared" si="66"/>
        <v>82830</v>
      </c>
      <c r="O204" s="22"/>
      <c r="P204" s="23"/>
      <c r="Q204" s="23">
        <v>1.5</v>
      </c>
      <c r="R204" s="24">
        <f t="shared" si="62"/>
        <v>1.5</v>
      </c>
      <c r="S204" s="186">
        <f t="shared" si="67"/>
        <v>35250</v>
      </c>
      <c r="T204" s="22"/>
      <c r="U204" s="23"/>
      <c r="V204" s="23"/>
      <c r="W204" s="77">
        <f t="shared" si="63"/>
        <v>0</v>
      </c>
      <c r="X204" s="186">
        <f t="shared" si="68"/>
        <v>0</v>
      </c>
      <c r="Y204" s="86"/>
      <c r="Z204" s="23"/>
      <c r="AA204" s="23"/>
      <c r="AB204" s="24">
        <f t="shared" si="64"/>
        <v>0</v>
      </c>
      <c r="AC204" s="188">
        <f t="shared" si="69"/>
        <v>0</v>
      </c>
      <c r="AE204" s="2"/>
    </row>
    <row r="205" spans="1:31" x14ac:dyDescent="0.25">
      <c r="A205" s="25" t="s">
        <v>39</v>
      </c>
      <c r="B205" s="47" t="s">
        <v>419</v>
      </c>
      <c r="C205" s="21" t="s">
        <v>31</v>
      </c>
      <c r="D205" s="21">
        <v>238</v>
      </c>
      <c r="E205" s="22"/>
      <c r="F205" s="23">
        <v>5</v>
      </c>
      <c r="G205" s="23"/>
      <c r="H205" s="24">
        <f t="shared" si="60"/>
        <v>5</v>
      </c>
      <c r="I205" s="185">
        <f t="shared" si="65"/>
        <v>121500</v>
      </c>
      <c r="J205" s="22"/>
      <c r="K205" s="23">
        <v>4</v>
      </c>
      <c r="L205" s="23"/>
      <c r="M205" s="24">
        <f t="shared" si="61"/>
        <v>4</v>
      </c>
      <c r="N205" s="186">
        <f t="shared" si="66"/>
        <v>110440</v>
      </c>
      <c r="O205" s="22">
        <v>0.5</v>
      </c>
      <c r="P205" s="23">
        <v>3</v>
      </c>
      <c r="Q205" s="23"/>
      <c r="R205" s="24">
        <f t="shared" si="62"/>
        <v>3.5</v>
      </c>
      <c r="S205" s="186">
        <f t="shared" si="67"/>
        <v>74245</v>
      </c>
      <c r="T205" s="22"/>
      <c r="U205" s="23"/>
      <c r="V205" s="23"/>
      <c r="W205" s="77">
        <f t="shared" si="63"/>
        <v>0</v>
      </c>
      <c r="X205" s="186">
        <f t="shared" si="68"/>
        <v>0</v>
      </c>
      <c r="Y205" s="86"/>
      <c r="Z205" s="23"/>
      <c r="AA205" s="23"/>
      <c r="AB205" s="24">
        <f t="shared" si="64"/>
        <v>0</v>
      </c>
      <c r="AC205" s="188">
        <f t="shared" si="69"/>
        <v>0</v>
      </c>
      <c r="AE205" s="2"/>
    </row>
    <row r="206" spans="1:31" x14ac:dyDescent="0.25">
      <c r="A206" s="25" t="s">
        <v>41</v>
      </c>
      <c r="B206" s="47" t="s">
        <v>420</v>
      </c>
      <c r="C206" s="21" t="s">
        <v>45</v>
      </c>
      <c r="D206" s="21">
        <v>239</v>
      </c>
      <c r="E206" s="22"/>
      <c r="F206" s="23">
        <v>11.5</v>
      </c>
      <c r="G206" s="23"/>
      <c r="H206" s="24">
        <f t="shared" si="60"/>
        <v>11.5</v>
      </c>
      <c r="I206" s="185">
        <f t="shared" si="65"/>
        <v>279450</v>
      </c>
      <c r="J206" s="22">
        <v>5.7</v>
      </c>
      <c r="K206" s="23"/>
      <c r="L206" s="23"/>
      <c r="M206" s="24">
        <f t="shared" si="61"/>
        <v>5.7</v>
      </c>
      <c r="N206" s="186">
        <f t="shared" si="66"/>
        <v>42693</v>
      </c>
      <c r="O206" s="22"/>
      <c r="P206" s="23">
        <v>10.3</v>
      </c>
      <c r="Q206" s="23"/>
      <c r="R206" s="24">
        <f t="shared" si="62"/>
        <v>10.3</v>
      </c>
      <c r="S206" s="186">
        <f t="shared" si="67"/>
        <v>242050.00000000003</v>
      </c>
      <c r="T206" s="22"/>
      <c r="U206" s="23"/>
      <c r="V206" s="23"/>
      <c r="W206" s="77">
        <f t="shared" si="63"/>
        <v>0</v>
      </c>
      <c r="X206" s="186">
        <f t="shared" si="68"/>
        <v>0</v>
      </c>
      <c r="Y206" s="86"/>
      <c r="Z206" s="23"/>
      <c r="AA206" s="23"/>
      <c r="AB206" s="24">
        <f t="shared" si="64"/>
        <v>0</v>
      </c>
      <c r="AC206" s="188">
        <f t="shared" si="69"/>
        <v>0</v>
      </c>
      <c r="AE206" s="2"/>
    </row>
    <row r="207" spans="1:31" x14ac:dyDescent="0.25">
      <c r="A207" s="25" t="s">
        <v>43</v>
      </c>
      <c r="B207" s="47" t="s">
        <v>421</v>
      </c>
      <c r="C207" s="21" t="s">
        <v>31</v>
      </c>
      <c r="D207" s="21">
        <v>239</v>
      </c>
      <c r="E207" s="22"/>
      <c r="F207" s="23">
        <v>6</v>
      </c>
      <c r="G207" s="23"/>
      <c r="H207" s="24">
        <f t="shared" si="60"/>
        <v>6</v>
      </c>
      <c r="I207" s="185">
        <f t="shared" si="65"/>
        <v>145800</v>
      </c>
      <c r="J207" s="22"/>
      <c r="K207" s="23">
        <v>4.3</v>
      </c>
      <c r="L207" s="23"/>
      <c r="M207" s="24">
        <f t="shared" si="61"/>
        <v>4.3</v>
      </c>
      <c r="N207" s="186">
        <f t="shared" si="66"/>
        <v>118723</v>
      </c>
      <c r="O207" s="22">
        <v>3.9</v>
      </c>
      <c r="P207" s="23"/>
      <c r="Q207" s="23"/>
      <c r="R207" s="24">
        <f t="shared" si="62"/>
        <v>3.9</v>
      </c>
      <c r="S207" s="186">
        <f t="shared" si="67"/>
        <v>29211</v>
      </c>
      <c r="T207" s="22"/>
      <c r="U207" s="23"/>
      <c r="V207" s="23"/>
      <c r="W207" s="77">
        <f t="shared" si="63"/>
        <v>0</v>
      </c>
      <c r="X207" s="186">
        <f t="shared" si="68"/>
        <v>0</v>
      </c>
      <c r="Y207" s="86"/>
      <c r="Z207" s="23"/>
      <c r="AA207" s="23"/>
      <c r="AB207" s="24">
        <f t="shared" si="64"/>
        <v>0</v>
      </c>
      <c r="AC207" s="188">
        <f t="shared" si="69"/>
        <v>0</v>
      </c>
      <c r="AE207" s="2"/>
    </row>
    <row r="208" spans="1:31" x14ac:dyDescent="0.25">
      <c r="A208" s="25" t="s">
        <v>46</v>
      </c>
      <c r="B208" s="47" t="s">
        <v>422</v>
      </c>
      <c r="C208" s="21" t="s">
        <v>36</v>
      </c>
      <c r="D208" s="21">
        <v>240</v>
      </c>
      <c r="E208" s="22"/>
      <c r="F208" s="23">
        <v>10.7</v>
      </c>
      <c r="G208" s="23"/>
      <c r="H208" s="24">
        <f t="shared" si="60"/>
        <v>10.7</v>
      </c>
      <c r="I208" s="185">
        <f t="shared" si="65"/>
        <v>260009.99999999997</v>
      </c>
      <c r="J208" s="22"/>
      <c r="K208" s="23">
        <v>2.4</v>
      </c>
      <c r="L208" s="23"/>
      <c r="M208" s="24">
        <f t="shared" si="61"/>
        <v>2.4</v>
      </c>
      <c r="N208" s="186">
        <f t="shared" si="66"/>
        <v>66264</v>
      </c>
      <c r="O208" s="22"/>
      <c r="P208" s="23">
        <v>2</v>
      </c>
      <c r="Q208" s="23"/>
      <c r="R208" s="24">
        <f t="shared" si="62"/>
        <v>2</v>
      </c>
      <c r="S208" s="186">
        <f t="shared" si="67"/>
        <v>47000</v>
      </c>
      <c r="T208" s="22"/>
      <c r="U208" s="23"/>
      <c r="V208" s="23"/>
      <c r="W208" s="77">
        <f t="shared" si="63"/>
        <v>0</v>
      </c>
      <c r="X208" s="186">
        <f t="shared" si="68"/>
        <v>0</v>
      </c>
      <c r="Y208" s="86"/>
      <c r="Z208" s="23"/>
      <c r="AA208" s="23"/>
      <c r="AB208" s="24">
        <f t="shared" si="64"/>
        <v>0</v>
      </c>
      <c r="AC208" s="188">
        <f t="shared" si="69"/>
        <v>0</v>
      </c>
      <c r="AE208" s="2"/>
    </row>
    <row r="209" spans="1:31" x14ac:dyDescent="0.25">
      <c r="A209" s="25" t="s">
        <v>48</v>
      </c>
      <c r="B209" s="47" t="s">
        <v>423</v>
      </c>
      <c r="C209" s="21" t="s">
        <v>26</v>
      </c>
      <c r="D209" s="21">
        <v>242</v>
      </c>
      <c r="E209" s="22"/>
      <c r="F209" s="23">
        <v>5.0999999999999996</v>
      </c>
      <c r="G209" s="23"/>
      <c r="H209" s="24">
        <f t="shared" si="60"/>
        <v>5.0999999999999996</v>
      </c>
      <c r="I209" s="185">
        <f t="shared" si="65"/>
        <v>123929.99999999999</v>
      </c>
      <c r="J209" s="22"/>
      <c r="K209" s="23">
        <v>2.2000000000000002</v>
      </c>
      <c r="L209" s="23"/>
      <c r="M209" s="24">
        <f t="shared" si="61"/>
        <v>2.2000000000000002</v>
      </c>
      <c r="N209" s="186">
        <f t="shared" si="66"/>
        <v>60742.000000000007</v>
      </c>
      <c r="O209" s="22"/>
      <c r="P209" s="23"/>
      <c r="Q209" s="23">
        <v>3.7</v>
      </c>
      <c r="R209" s="24">
        <f t="shared" si="62"/>
        <v>3.7</v>
      </c>
      <c r="S209" s="186">
        <f t="shared" si="67"/>
        <v>86950</v>
      </c>
      <c r="T209" s="22"/>
      <c r="U209" s="23"/>
      <c r="V209" s="23"/>
      <c r="W209" s="77">
        <f t="shared" si="63"/>
        <v>0</v>
      </c>
      <c r="X209" s="186">
        <f t="shared" si="68"/>
        <v>0</v>
      </c>
      <c r="Y209" s="86"/>
      <c r="Z209" s="23"/>
      <c r="AA209" s="23"/>
      <c r="AB209" s="24">
        <f t="shared" si="64"/>
        <v>0</v>
      </c>
      <c r="AC209" s="188">
        <f t="shared" si="69"/>
        <v>0</v>
      </c>
      <c r="AE209" s="2"/>
    </row>
    <row r="210" spans="1:31" x14ac:dyDescent="0.25">
      <c r="A210" s="25" t="s">
        <v>50</v>
      </c>
      <c r="B210" s="47" t="s">
        <v>424</v>
      </c>
      <c r="C210" s="21" t="s">
        <v>175</v>
      </c>
      <c r="D210" s="21">
        <v>242</v>
      </c>
      <c r="E210" s="22">
        <v>3.65</v>
      </c>
      <c r="F210" s="23">
        <v>3.1</v>
      </c>
      <c r="G210" s="23"/>
      <c r="H210" s="24">
        <f t="shared" si="60"/>
        <v>6.75</v>
      </c>
      <c r="I210" s="185">
        <f t="shared" si="65"/>
        <v>102668.5</v>
      </c>
      <c r="J210" s="22">
        <v>3.73</v>
      </c>
      <c r="K210" s="23">
        <v>2.1</v>
      </c>
      <c r="L210" s="23"/>
      <c r="M210" s="24">
        <f t="shared" si="61"/>
        <v>5.83</v>
      </c>
      <c r="N210" s="186">
        <f t="shared" si="66"/>
        <v>85918.7</v>
      </c>
      <c r="O210" s="22"/>
      <c r="P210" s="23"/>
      <c r="Q210" s="23">
        <v>2.8</v>
      </c>
      <c r="R210" s="24">
        <f t="shared" si="62"/>
        <v>2.8</v>
      </c>
      <c r="S210" s="186">
        <f t="shared" si="67"/>
        <v>65800</v>
      </c>
      <c r="T210" s="22"/>
      <c r="U210" s="23"/>
      <c r="V210" s="23"/>
      <c r="W210" s="77">
        <f t="shared" si="63"/>
        <v>0</v>
      </c>
      <c r="X210" s="186">
        <f t="shared" si="68"/>
        <v>0</v>
      </c>
      <c r="Y210" s="86"/>
      <c r="Z210" s="23"/>
      <c r="AA210" s="23"/>
      <c r="AB210" s="24">
        <f t="shared" si="64"/>
        <v>0</v>
      </c>
      <c r="AC210" s="188">
        <f t="shared" si="69"/>
        <v>0</v>
      </c>
      <c r="AE210" s="2"/>
    </row>
    <row r="211" spans="1:31" x14ac:dyDescent="0.25">
      <c r="A211" s="25" t="s">
        <v>52</v>
      </c>
      <c r="B211" s="47" t="s">
        <v>425</v>
      </c>
      <c r="C211" s="21" t="s">
        <v>31</v>
      </c>
      <c r="D211" s="21">
        <v>243</v>
      </c>
      <c r="E211" s="22"/>
      <c r="F211" s="23">
        <v>5.7</v>
      </c>
      <c r="G211" s="23"/>
      <c r="H211" s="24">
        <f t="shared" si="60"/>
        <v>5.7</v>
      </c>
      <c r="I211" s="185">
        <f t="shared" si="65"/>
        <v>138510</v>
      </c>
      <c r="J211" s="22"/>
      <c r="K211" s="23">
        <v>5.3</v>
      </c>
      <c r="L211" s="23"/>
      <c r="M211" s="24">
        <f t="shared" si="61"/>
        <v>5.3</v>
      </c>
      <c r="N211" s="186">
        <f t="shared" si="66"/>
        <v>146333</v>
      </c>
      <c r="O211" s="22"/>
      <c r="P211" s="23"/>
      <c r="Q211" s="23">
        <v>2.6</v>
      </c>
      <c r="R211" s="24">
        <f t="shared" si="62"/>
        <v>2.6</v>
      </c>
      <c r="S211" s="186">
        <f t="shared" si="67"/>
        <v>61100</v>
      </c>
      <c r="T211" s="22"/>
      <c r="U211" s="23"/>
      <c r="V211" s="23"/>
      <c r="W211" s="77">
        <f t="shared" si="63"/>
        <v>0</v>
      </c>
      <c r="X211" s="186">
        <f t="shared" si="68"/>
        <v>0</v>
      </c>
      <c r="Y211" s="86"/>
      <c r="Z211" s="23"/>
      <c r="AA211" s="23"/>
      <c r="AB211" s="24">
        <f t="shared" si="64"/>
        <v>0</v>
      </c>
      <c r="AC211" s="188">
        <f t="shared" si="69"/>
        <v>0</v>
      </c>
      <c r="AE211" s="2"/>
    </row>
    <row r="212" spans="1:31" x14ac:dyDescent="0.25">
      <c r="A212" s="25" t="s">
        <v>54</v>
      </c>
      <c r="B212" s="47" t="s">
        <v>426</v>
      </c>
      <c r="C212" s="21" t="s">
        <v>79</v>
      </c>
      <c r="D212" s="21">
        <v>244</v>
      </c>
      <c r="E212" s="22"/>
      <c r="F212" s="23">
        <v>6.4</v>
      </c>
      <c r="G212" s="23"/>
      <c r="H212" s="24">
        <f t="shared" si="60"/>
        <v>6.4</v>
      </c>
      <c r="I212" s="185">
        <f t="shared" si="65"/>
        <v>155520</v>
      </c>
      <c r="J212" s="22"/>
      <c r="K212" s="23">
        <v>0.6</v>
      </c>
      <c r="L212" s="23"/>
      <c r="M212" s="24">
        <f t="shared" si="61"/>
        <v>0.6</v>
      </c>
      <c r="N212" s="186">
        <f t="shared" si="66"/>
        <v>16566</v>
      </c>
      <c r="O212" s="22"/>
      <c r="P212" s="23"/>
      <c r="Q212" s="23">
        <v>2.2000000000000002</v>
      </c>
      <c r="R212" s="24">
        <f t="shared" si="62"/>
        <v>2.2000000000000002</v>
      </c>
      <c r="S212" s="186">
        <f t="shared" si="67"/>
        <v>51700.000000000007</v>
      </c>
      <c r="T212" s="22"/>
      <c r="U212" s="23"/>
      <c r="V212" s="23"/>
      <c r="W212" s="77">
        <f t="shared" si="63"/>
        <v>0</v>
      </c>
      <c r="X212" s="186">
        <f t="shared" si="68"/>
        <v>0</v>
      </c>
      <c r="Y212" s="86"/>
      <c r="Z212" s="23"/>
      <c r="AA212" s="23"/>
      <c r="AB212" s="24">
        <f t="shared" si="64"/>
        <v>0</v>
      </c>
      <c r="AC212" s="188">
        <f t="shared" si="69"/>
        <v>0</v>
      </c>
      <c r="AE212" s="2"/>
    </row>
    <row r="213" spans="1:31" x14ac:dyDescent="0.25">
      <c r="A213" s="25" t="s">
        <v>56</v>
      </c>
      <c r="B213" s="47" t="s">
        <v>427</v>
      </c>
      <c r="C213" s="21" t="s">
        <v>151</v>
      </c>
      <c r="D213" s="21">
        <v>251</v>
      </c>
      <c r="E213" s="22"/>
      <c r="F213" s="23">
        <v>3</v>
      </c>
      <c r="G213" s="23"/>
      <c r="H213" s="24">
        <f t="shared" si="60"/>
        <v>3</v>
      </c>
      <c r="I213" s="185">
        <f t="shared" si="65"/>
        <v>72900</v>
      </c>
      <c r="J213" s="22"/>
      <c r="K213" s="23">
        <v>2.5</v>
      </c>
      <c r="L213" s="23"/>
      <c r="M213" s="24">
        <f t="shared" si="61"/>
        <v>2.5</v>
      </c>
      <c r="N213" s="186">
        <f t="shared" si="66"/>
        <v>69025</v>
      </c>
      <c r="O213" s="22"/>
      <c r="P213" s="23"/>
      <c r="Q213" s="23">
        <v>1.3</v>
      </c>
      <c r="R213" s="24">
        <f t="shared" si="62"/>
        <v>1.3</v>
      </c>
      <c r="S213" s="186">
        <f t="shared" si="67"/>
        <v>30550</v>
      </c>
      <c r="T213" s="22"/>
      <c r="U213" s="23"/>
      <c r="V213" s="23"/>
      <c r="W213" s="77">
        <f t="shared" si="63"/>
        <v>0</v>
      </c>
      <c r="X213" s="186">
        <f t="shared" si="68"/>
        <v>0</v>
      </c>
      <c r="Y213" s="86"/>
      <c r="Z213" s="23"/>
      <c r="AA213" s="23"/>
      <c r="AB213" s="24">
        <f t="shared" si="64"/>
        <v>0</v>
      </c>
      <c r="AC213" s="188">
        <f t="shared" si="69"/>
        <v>0</v>
      </c>
      <c r="AE213" s="2"/>
    </row>
    <row r="214" spans="1:31" x14ac:dyDescent="0.25">
      <c r="A214" s="25" t="s">
        <v>59</v>
      </c>
      <c r="B214" s="47" t="s">
        <v>428</v>
      </c>
      <c r="C214" s="21" t="s">
        <v>58</v>
      </c>
      <c r="D214" s="21">
        <v>258</v>
      </c>
      <c r="E214" s="22"/>
      <c r="F214" s="23">
        <v>3.6</v>
      </c>
      <c r="G214" s="23"/>
      <c r="H214" s="24">
        <f t="shared" si="60"/>
        <v>3.6</v>
      </c>
      <c r="I214" s="185">
        <f t="shared" si="65"/>
        <v>87480</v>
      </c>
      <c r="J214" s="22"/>
      <c r="K214" s="23">
        <v>5.0999999999999996</v>
      </c>
      <c r="L214" s="23"/>
      <c r="M214" s="24">
        <f t="shared" si="61"/>
        <v>5.0999999999999996</v>
      </c>
      <c r="N214" s="186">
        <f t="shared" si="66"/>
        <v>140811</v>
      </c>
      <c r="O214" s="22"/>
      <c r="P214" s="23"/>
      <c r="Q214" s="23">
        <v>4</v>
      </c>
      <c r="R214" s="24">
        <f t="shared" si="62"/>
        <v>4</v>
      </c>
      <c r="S214" s="186">
        <f t="shared" si="67"/>
        <v>94000</v>
      </c>
      <c r="T214" s="22"/>
      <c r="U214" s="23"/>
      <c r="V214" s="23"/>
      <c r="W214" s="77">
        <f t="shared" si="63"/>
        <v>0</v>
      </c>
      <c r="X214" s="186">
        <f t="shared" si="68"/>
        <v>0</v>
      </c>
      <c r="Y214" s="86"/>
      <c r="Z214" s="23"/>
      <c r="AA214" s="23"/>
      <c r="AB214" s="24">
        <f t="shared" si="64"/>
        <v>0</v>
      </c>
      <c r="AC214" s="188">
        <f t="shared" si="69"/>
        <v>0</v>
      </c>
      <c r="AE214" s="2"/>
    </row>
    <row r="215" spans="1:31" x14ac:dyDescent="0.25">
      <c r="A215" s="25" t="s">
        <v>61</v>
      </c>
      <c r="B215" s="47" t="s">
        <v>429</v>
      </c>
      <c r="C215" s="21" t="s">
        <v>376</v>
      </c>
      <c r="D215" s="21">
        <v>259</v>
      </c>
      <c r="E215" s="22">
        <v>4</v>
      </c>
      <c r="F215" s="23"/>
      <c r="G215" s="23"/>
      <c r="H215" s="24">
        <f t="shared" si="60"/>
        <v>4</v>
      </c>
      <c r="I215" s="185">
        <f t="shared" si="65"/>
        <v>29960</v>
      </c>
      <c r="J215" s="22"/>
      <c r="K215" s="23"/>
      <c r="L215" s="23"/>
      <c r="M215" s="24">
        <f t="shared" si="61"/>
        <v>0</v>
      </c>
      <c r="N215" s="186">
        <f t="shared" si="66"/>
        <v>0</v>
      </c>
      <c r="O215" s="22"/>
      <c r="P215" s="23"/>
      <c r="Q215" s="23">
        <v>2.8</v>
      </c>
      <c r="R215" s="24">
        <f t="shared" si="62"/>
        <v>2.8</v>
      </c>
      <c r="S215" s="186">
        <f t="shared" si="67"/>
        <v>65800</v>
      </c>
      <c r="T215" s="22"/>
      <c r="U215" s="23"/>
      <c r="V215" s="23"/>
      <c r="W215" s="77">
        <f t="shared" si="63"/>
        <v>0</v>
      </c>
      <c r="X215" s="186">
        <f t="shared" si="68"/>
        <v>0</v>
      </c>
      <c r="Y215" s="86"/>
      <c r="Z215" s="23"/>
      <c r="AA215" s="23"/>
      <c r="AB215" s="24">
        <f t="shared" si="64"/>
        <v>0</v>
      </c>
      <c r="AC215" s="188">
        <f t="shared" si="69"/>
        <v>0</v>
      </c>
      <c r="AE215" s="2"/>
    </row>
    <row r="216" spans="1:31" x14ac:dyDescent="0.25">
      <c r="A216" s="25" t="s">
        <v>64</v>
      </c>
      <c r="B216" s="47" t="s">
        <v>430</v>
      </c>
      <c r="C216" s="21" t="s">
        <v>31</v>
      </c>
      <c r="D216" s="21">
        <v>260</v>
      </c>
      <c r="E216" s="22">
        <v>1.9</v>
      </c>
      <c r="F216" s="23">
        <v>3.8</v>
      </c>
      <c r="G216" s="23"/>
      <c r="H216" s="24">
        <f t="shared" si="60"/>
        <v>5.6999999999999993</v>
      </c>
      <c r="I216" s="185">
        <f t="shared" si="65"/>
        <v>106571</v>
      </c>
      <c r="J216" s="22"/>
      <c r="K216" s="23">
        <v>6</v>
      </c>
      <c r="L216" s="23"/>
      <c r="M216" s="24">
        <f t="shared" si="61"/>
        <v>6</v>
      </c>
      <c r="N216" s="186">
        <f t="shared" si="66"/>
        <v>165660</v>
      </c>
      <c r="O216" s="22">
        <v>1</v>
      </c>
      <c r="P216" s="23">
        <v>2</v>
      </c>
      <c r="Q216" s="23"/>
      <c r="R216" s="24">
        <f t="shared" si="62"/>
        <v>3</v>
      </c>
      <c r="S216" s="186">
        <f t="shared" si="67"/>
        <v>54490</v>
      </c>
      <c r="T216" s="22"/>
      <c r="U216" s="23"/>
      <c r="V216" s="23"/>
      <c r="W216" s="77">
        <f t="shared" si="63"/>
        <v>0</v>
      </c>
      <c r="X216" s="186">
        <f t="shared" si="68"/>
        <v>0</v>
      </c>
      <c r="Y216" s="86"/>
      <c r="Z216" s="23"/>
      <c r="AA216" s="23"/>
      <c r="AB216" s="24">
        <f t="shared" si="64"/>
        <v>0</v>
      </c>
      <c r="AC216" s="188">
        <f t="shared" si="69"/>
        <v>0</v>
      </c>
      <c r="AE216" s="2"/>
    </row>
    <row r="217" spans="1:31" x14ac:dyDescent="0.25">
      <c r="A217" s="25" t="s">
        <v>66</v>
      </c>
      <c r="B217" s="47" t="s">
        <v>431</v>
      </c>
      <c r="C217" s="21" t="s">
        <v>31</v>
      </c>
      <c r="D217" s="21">
        <v>260</v>
      </c>
      <c r="E217" s="22">
        <v>0.1</v>
      </c>
      <c r="F217" s="23">
        <v>14.7</v>
      </c>
      <c r="G217" s="23"/>
      <c r="H217" s="24">
        <f t="shared" si="60"/>
        <v>14.799999999999999</v>
      </c>
      <c r="I217" s="185">
        <f t="shared" si="65"/>
        <v>357959</v>
      </c>
      <c r="J217" s="22"/>
      <c r="K217" s="23">
        <v>3</v>
      </c>
      <c r="L217" s="23"/>
      <c r="M217" s="24">
        <f t="shared" si="61"/>
        <v>3</v>
      </c>
      <c r="N217" s="186">
        <f t="shared" si="66"/>
        <v>82830</v>
      </c>
      <c r="O217" s="22"/>
      <c r="P217" s="23">
        <v>2</v>
      </c>
      <c r="Q217" s="23"/>
      <c r="R217" s="24">
        <f t="shared" si="62"/>
        <v>2</v>
      </c>
      <c r="S217" s="186">
        <f t="shared" si="67"/>
        <v>47000</v>
      </c>
      <c r="T217" s="22"/>
      <c r="U217" s="23"/>
      <c r="V217" s="23"/>
      <c r="W217" s="77">
        <f t="shared" si="63"/>
        <v>0</v>
      </c>
      <c r="X217" s="186">
        <f t="shared" si="68"/>
        <v>0</v>
      </c>
      <c r="Y217" s="86"/>
      <c r="Z217" s="23"/>
      <c r="AA217" s="23"/>
      <c r="AB217" s="24">
        <f t="shared" si="64"/>
        <v>0</v>
      </c>
      <c r="AC217" s="188">
        <f t="shared" si="69"/>
        <v>0</v>
      </c>
      <c r="AE217" s="2"/>
    </row>
    <row r="218" spans="1:31" x14ac:dyDescent="0.25">
      <c r="A218" s="25" t="s">
        <v>68</v>
      </c>
      <c r="B218" s="47" t="s">
        <v>432</v>
      </c>
      <c r="C218" s="21" t="s">
        <v>123</v>
      </c>
      <c r="D218" s="21">
        <v>263</v>
      </c>
      <c r="E218" s="22"/>
      <c r="F218" s="23"/>
      <c r="G218" s="23"/>
      <c r="H218" s="24">
        <f t="shared" si="60"/>
        <v>0</v>
      </c>
      <c r="I218" s="185">
        <f t="shared" si="65"/>
        <v>0</v>
      </c>
      <c r="J218" s="22">
        <v>4</v>
      </c>
      <c r="K218" s="23">
        <v>3</v>
      </c>
      <c r="L218" s="23"/>
      <c r="M218" s="24">
        <f t="shared" si="61"/>
        <v>7</v>
      </c>
      <c r="N218" s="186">
        <f t="shared" si="66"/>
        <v>112790</v>
      </c>
      <c r="O218" s="22"/>
      <c r="P218" s="23">
        <v>2</v>
      </c>
      <c r="Q218" s="23"/>
      <c r="R218" s="24">
        <f t="shared" si="62"/>
        <v>2</v>
      </c>
      <c r="S218" s="186">
        <f t="shared" si="67"/>
        <v>47000</v>
      </c>
      <c r="T218" s="22"/>
      <c r="U218" s="23"/>
      <c r="V218" s="23"/>
      <c r="W218" s="77">
        <f t="shared" si="63"/>
        <v>0</v>
      </c>
      <c r="X218" s="186">
        <f t="shared" si="68"/>
        <v>0</v>
      </c>
      <c r="Y218" s="86"/>
      <c r="Z218" s="23"/>
      <c r="AA218" s="23"/>
      <c r="AB218" s="24">
        <f t="shared" si="64"/>
        <v>0</v>
      </c>
      <c r="AC218" s="188">
        <f t="shared" si="69"/>
        <v>0</v>
      </c>
      <c r="AE218" s="2"/>
    </row>
    <row r="219" spans="1:31" x14ac:dyDescent="0.25">
      <c r="A219" s="25" t="s">
        <v>71</v>
      </c>
      <c r="B219" s="47" t="s">
        <v>164</v>
      </c>
      <c r="C219" s="21" t="s">
        <v>123</v>
      </c>
      <c r="D219" s="21">
        <v>263</v>
      </c>
      <c r="E219" s="22"/>
      <c r="F219" s="23">
        <v>4</v>
      </c>
      <c r="G219" s="23"/>
      <c r="H219" s="24">
        <f t="shared" si="60"/>
        <v>4</v>
      </c>
      <c r="I219" s="185">
        <f t="shared" si="65"/>
        <v>97200</v>
      </c>
      <c r="J219" s="22"/>
      <c r="K219" s="23"/>
      <c r="L219" s="23">
        <v>1.2</v>
      </c>
      <c r="M219" s="24">
        <f t="shared" si="61"/>
        <v>1.2</v>
      </c>
      <c r="N219" s="186">
        <f t="shared" si="66"/>
        <v>33132</v>
      </c>
      <c r="O219" s="22"/>
      <c r="P219" s="23">
        <v>1.3</v>
      </c>
      <c r="Q219" s="23">
        <v>2.7</v>
      </c>
      <c r="R219" s="24">
        <f t="shared" si="62"/>
        <v>4</v>
      </c>
      <c r="S219" s="186">
        <f t="shared" si="67"/>
        <v>94000</v>
      </c>
      <c r="T219" s="22"/>
      <c r="U219" s="23">
        <v>4</v>
      </c>
      <c r="V219" s="23"/>
      <c r="W219" s="77">
        <f t="shared" si="63"/>
        <v>4</v>
      </c>
      <c r="X219" s="186">
        <f t="shared" si="68"/>
        <v>90000</v>
      </c>
      <c r="Y219" s="86"/>
      <c r="Z219" s="23"/>
      <c r="AA219" s="23"/>
      <c r="AB219" s="24">
        <f t="shared" si="64"/>
        <v>0</v>
      </c>
      <c r="AC219" s="188">
        <f t="shared" si="69"/>
        <v>0</v>
      </c>
    </row>
    <row r="220" spans="1:31" x14ac:dyDescent="0.25">
      <c r="A220" s="25" t="s">
        <v>73</v>
      </c>
      <c r="B220" s="47" t="s">
        <v>433</v>
      </c>
      <c r="C220" s="21" t="s">
        <v>175</v>
      </c>
      <c r="D220" s="21">
        <v>263</v>
      </c>
      <c r="E220" s="22">
        <v>2.67</v>
      </c>
      <c r="F220" s="23">
        <v>3.51</v>
      </c>
      <c r="G220" s="23"/>
      <c r="H220" s="24">
        <f t="shared" si="60"/>
        <v>6.18</v>
      </c>
      <c r="I220" s="185">
        <f t="shared" si="65"/>
        <v>105291.3</v>
      </c>
      <c r="J220" s="22">
        <v>3.38</v>
      </c>
      <c r="K220" s="23">
        <v>1.31</v>
      </c>
      <c r="L220" s="23"/>
      <c r="M220" s="24">
        <f t="shared" si="61"/>
        <v>4.6899999999999995</v>
      </c>
      <c r="N220" s="186">
        <f t="shared" si="66"/>
        <v>61485.3</v>
      </c>
      <c r="O220" s="22"/>
      <c r="P220" s="23">
        <v>2.7</v>
      </c>
      <c r="Q220" s="23"/>
      <c r="R220" s="24">
        <f t="shared" si="62"/>
        <v>2.7</v>
      </c>
      <c r="S220" s="186">
        <f t="shared" si="67"/>
        <v>63450.000000000007</v>
      </c>
      <c r="T220" s="22"/>
      <c r="U220" s="23"/>
      <c r="V220" s="23"/>
      <c r="W220" s="77">
        <f t="shared" si="63"/>
        <v>0</v>
      </c>
      <c r="X220" s="186">
        <f t="shared" si="68"/>
        <v>0</v>
      </c>
      <c r="Y220" s="86"/>
      <c r="Z220" s="23"/>
      <c r="AA220" s="23"/>
      <c r="AB220" s="24">
        <f t="shared" si="64"/>
        <v>0</v>
      </c>
      <c r="AC220" s="188">
        <f t="shared" si="69"/>
        <v>0</v>
      </c>
    </row>
    <row r="221" spans="1:31" x14ac:dyDescent="0.25">
      <c r="A221" s="25" t="s">
        <v>75</v>
      </c>
      <c r="B221" s="47" t="s">
        <v>150</v>
      </c>
      <c r="C221" s="21" t="s">
        <v>175</v>
      </c>
      <c r="D221" s="21">
        <v>263</v>
      </c>
      <c r="E221" s="22"/>
      <c r="F221" s="23">
        <v>10</v>
      </c>
      <c r="G221" s="23"/>
      <c r="H221" s="24">
        <f t="shared" si="60"/>
        <v>10</v>
      </c>
      <c r="I221" s="185">
        <f t="shared" si="65"/>
        <v>243000</v>
      </c>
      <c r="J221" s="22"/>
      <c r="K221" s="23">
        <v>3</v>
      </c>
      <c r="L221" s="23"/>
      <c r="M221" s="24">
        <f t="shared" si="61"/>
        <v>3</v>
      </c>
      <c r="N221" s="186">
        <f t="shared" si="66"/>
        <v>82830</v>
      </c>
      <c r="O221" s="22"/>
      <c r="P221" s="23">
        <v>4</v>
      </c>
      <c r="Q221" s="23"/>
      <c r="R221" s="24">
        <f t="shared" si="62"/>
        <v>4</v>
      </c>
      <c r="S221" s="186">
        <f t="shared" si="67"/>
        <v>94000</v>
      </c>
      <c r="T221" s="22"/>
      <c r="U221" s="23"/>
      <c r="V221" s="23"/>
      <c r="W221" s="77">
        <f t="shared" si="63"/>
        <v>0</v>
      </c>
      <c r="X221" s="186">
        <f t="shared" si="68"/>
        <v>0</v>
      </c>
      <c r="Y221" s="86"/>
      <c r="Z221" s="23"/>
      <c r="AA221" s="23"/>
      <c r="AB221" s="24">
        <f t="shared" si="64"/>
        <v>0</v>
      </c>
      <c r="AC221" s="188">
        <f t="shared" si="69"/>
        <v>0</v>
      </c>
    </row>
    <row r="222" spans="1:31" x14ac:dyDescent="0.25">
      <c r="A222" s="25" t="s">
        <v>77</v>
      </c>
      <c r="B222" s="47" t="s">
        <v>434</v>
      </c>
      <c r="C222" s="21" t="s">
        <v>23</v>
      </c>
      <c r="D222" s="21">
        <v>268</v>
      </c>
      <c r="E222" s="22"/>
      <c r="F222" s="23">
        <v>3.9</v>
      </c>
      <c r="G222" s="23"/>
      <c r="H222" s="24">
        <f t="shared" si="60"/>
        <v>3.9</v>
      </c>
      <c r="I222" s="185">
        <f t="shared" si="65"/>
        <v>94770</v>
      </c>
      <c r="J222" s="22"/>
      <c r="K222" s="23">
        <v>0.6</v>
      </c>
      <c r="L222" s="23"/>
      <c r="M222" s="24">
        <f t="shared" si="61"/>
        <v>0.6</v>
      </c>
      <c r="N222" s="186">
        <f t="shared" si="66"/>
        <v>16566</v>
      </c>
      <c r="O222" s="22"/>
      <c r="P222" s="23"/>
      <c r="Q222" s="23">
        <v>1.6</v>
      </c>
      <c r="R222" s="24">
        <f t="shared" si="62"/>
        <v>1.6</v>
      </c>
      <c r="S222" s="186">
        <f t="shared" si="67"/>
        <v>37600</v>
      </c>
      <c r="T222" s="22"/>
      <c r="U222" s="23"/>
      <c r="V222" s="23"/>
      <c r="W222" s="77">
        <f t="shared" si="63"/>
        <v>0</v>
      </c>
      <c r="X222" s="186">
        <f t="shared" si="68"/>
        <v>0</v>
      </c>
      <c r="Y222" s="86"/>
      <c r="Z222" s="23"/>
      <c r="AA222" s="23"/>
      <c r="AB222" s="24">
        <f t="shared" si="64"/>
        <v>0</v>
      </c>
      <c r="AC222" s="188">
        <f t="shared" si="69"/>
        <v>0</v>
      </c>
    </row>
    <row r="223" spans="1:31" x14ac:dyDescent="0.25">
      <c r="A223" s="25" t="s">
        <v>80</v>
      </c>
      <c r="B223" s="47" t="s">
        <v>435</v>
      </c>
      <c r="C223" s="21" t="s">
        <v>175</v>
      </c>
      <c r="D223" s="21">
        <v>269</v>
      </c>
      <c r="E223" s="22">
        <v>5</v>
      </c>
      <c r="F223" s="23"/>
      <c r="G223" s="23"/>
      <c r="H223" s="24">
        <f t="shared" si="60"/>
        <v>5</v>
      </c>
      <c r="I223" s="185">
        <f t="shared" si="65"/>
        <v>37450</v>
      </c>
      <c r="J223" s="22">
        <v>3.1</v>
      </c>
      <c r="K223" s="23"/>
      <c r="L223" s="23"/>
      <c r="M223" s="24">
        <f t="shared" si="61"/>
        <v>3.1</v>
      </c>
      <c r="N223" s="186">
        <f t="shared" si="66"/>
        <v>23219</v>
      </c>
      <c r="O223" s="22">
        <v>3</v>
      </c>
      <c r="P223" s="23">
        <v>0.6</v>
      </c>
      <c r="Q223" s="23"/>
      <c r="R223" s="24">
        <f t="shared" si="62"/>
        <v>3.6</v>
      </c>
      <c r="S223" s="186">
        <f t="shared" si="67"/>
        <v>36570</v>
      </c>
      <c r="T223" s="22"/>
      <c r="U223" s="23"/>
      <c r="V223" s="23"/>
      <c r="W223" s="77">
        <f t="shared" si="63"/>
        <v>0</v>
      </c>
      <c r="X223" s="186">
        <f t="shared" si="68"/>
        <v>0</v>
      </c>
      <c r="Y223" s="86"/>
      <c r="Z223" s="23"/>
      <c r="AA223" s="23"/>
      <c r="AB223" s="24">
        <f t="shared" si="64"/>
        <v>0</v>
      </c>
      <c r="AC223" s="188">
        <f t="shared" si="69"/>
        <v>0</v>
      </c>
    </row>
    <row r="224" spans="1:31" x14ac:dyDescent="0.25">
      <c r="A224" s="25" t="s">
        <v>82</v>
      </c>
      <c r="B224" s="47" t="s">
        <v>436</v>
      </c>
      <c r="C224" s="21" t="s">
        <v>45</v>
      </c>
      <c r="D224" s="21">
        <v>270</v>
      </c>
      <c r="E224" s="22">
        <v>3.92</v>
      </c>
      <c r="F224" s="23">
        <v>4.0999999999999996</v>
      </c>
      <c r="G224" s="23"/>
      <c r="H224" s="24">
        <f t="shared" si="60"/>
        <v>8.02</v>
      </c>
      <c r="I224" s="185">
        <f t="shared" si="65"/>
        <v>128990.79999999999</v>
      </c>
      <c r="J224" s="22"/>
      <c r="K224" s="23">
        <v>4.4000000000000004</v>
      </c>
      <c r="L224" s="23"/>
      <c r="M224" s="24">
        <f t="shared" si="61"/>
        <v>4.4000000000000004</v>
      </c>
      <c r="N224" s="186">
        <f t="shared" si="66"/>
        <v>121484.00000000001</v>
      </c>
      <c r="O224" s="22"/>
      <c r="P224" s="23"/>
      <c r="Q224" s="23">
        <v>5</v>
      </c>
      <c r="R224" s="24">
        <f t="shared" si="62"/>
        <v>5</v>
      </c>
      <c r="S224" s="186">
        <f t="shared" si="67"/>
        <v>117500</v>
      </c>
      <c r="T224" s="22"/>
      <c r="U224" s="23"/>
      <c r="V224" s="23"/>
      <c r="W224" s="77">
        <f t="shared" si="63"/>
        <v>0</v>
      </c>
      <c r="X224" s="186">
        <f t="shared" si="68"/>
        <v>0</v>
      </c>
      <c r="Y224" s="86"/>
      <c r="Z224" s="23"/>
      <c r="AA224" s="23"/>
      <c r="AB224" s="24">
        <f t="shared" si="64"/>
        <v>0</v>
      </c>
      <c r="AC224" s="188">
        <f t="shared" si="69"/>
        <v>0</v>
      </c>
    </row>
    <row r="225" spans="1:31" x14ac:dyDescent="0.25">
      <c r="A225" s="25" t="s">
        <v>84</v>
      </c>
      <c r="B225" s="47" t="s">
        <v>437</v>
      </c>
      <c r="C225" s="21" t="s">
        <v>31</v>
      </c>
      <c r="D225" s="21">
        <v>270</v>
      </c>
      <c r="E225" s="22">
        <v>0.6</v>
      </c>
      <c r="F225" s="23">
        <v>14</v>
      </c>
      <c r="G225" s="23"/>
      <c r="H225" s="24">
        <f t="shared" si="60"/>
        <v>14.6</v>
      </c>
      <c r="I225" s="185">
        <f t="shared" si="65"/>
        <v>344694</v>
      </c>
      <c r="J225" s="22"/>
      <c r="K225" s="23">
        <v>3.9</v>
      </c>
      <c r="L225" s="23"/>
      <c r="M225" s="24">
        <f t="shared" si="61"/>
        <v>3.9</v>
      </c>
      <c r="N225" s="186">
        <f t="shared" si="66"/>
        <v>107679</v>
      </c>
      <c r="O225" s="22"/>
      <c r="P225" s="23">
        <v>2.5</v>
      </c>
      <c r="Q225" s="23"/>
      <c r="R225" s="24">
        <f t="shared" si="62"/>
        <v>2.5</v>
      </c>
      <c r="S225" s="186">
        <f t="shared" si="67"/>
        <v>58750</v>
      </c>
      <c r="T225" s="22"/>
      <c r="U225" s="23"/>
      <c r="V225" s="23"/>
      <c r="W225" s="77">
        <f t="shared" si="63"/>
        <v>0</v>
      </c>
      <c r="X225" s="186">
        <f t="shared" si="68"/>
        <v>0</v>
      </c>
      <c r="Y225" s="86"/>
      <c r="Z225" s="23"/>
      <c r="AA225" s="23"/>
      <c r="AB225" s="24">
        <f t="shared" si="64"/>
        <v>0</v>
      </c>
      <c r="AC225" s="188">
        <f t="shared" si="69"/>
        <v>0</v>
      </c>
    </row>
    <row r="226" spans="1:31" x14ac:dyDescent="0.25">
      <c r="A226" s="25" t="s">
        <v>86</v>
      </c>
      <c r="B226" s="47" t="s">
        <v>438</v>
      </c>
      <c r="C226" s="21" t="s">
        <v>26</v>
      </c>
      <c r="D226" s="21">
        <v>271</v>
      </c>
      <c r="E226" s="22"/>
      <c r="F226" s="23">
        <v>1.5</v>
      </c>
      <c r="G226" s="23"/>
      <c r="H226" s="24">
        <f t="shared" si="60"/>
        <v>1.5</v>
      </c>
      <c r="I226" s="185">
        <f t="shared" si="65"/>
        <v>36450</v>
      </c>
      <c r="J226" s="22"/>
      <c r="K226" s="23">
        <v>4</v>
      </c>
      <c r="L226" s="23"/>
      <c r="M226" s="24">
        <f t="shared" si="61"/>
        <v>4</v>
      </c>
      <c r="N226" s="186">
        <f t="shared" si="66"/>
        <v>110440</v>
      </c>
      <c r="O226" s="22"/>
      <c r="P226" s="23">
        <v>0.5</v>
      </c>
      <c r="Q226" s="23"/>
      <c r="R226" s="24">
        <f t="shared" si="62"/>
        <v>0.5</v>
      </c>
      <c r="S226" s="186">
        <f t="shared" si="67"/>
        <v>11750</v>
      </c>
      <c r="T226" s="22"/>
      <c r="U226" s="23"/>
      <c r="V226" s="23"/>
      <c r="W226" s="77">
        <f t="shared" si="63"/>
        <v>0</v>
      </c>
      <c r="X226" s="186">
        <f t="shared" si="68"/>
        <v>0</v>
      </c>
      <c r="Y226" s="86"/>
      <c r="Z226" s="23"/>
      <c r="AA226" s="23"/>
      <c r="AB226" s="24">
        <f t="shared" si="64"/>
        <v>0</v>
      </c>
      <c r="AC226" s="188">
        <f t="shared" si="69"/>
        <v>0</v>
      </c>
    </row>
    <row r="227" spans="1:31" x14ac:dyDescent="0.25">
      <c r="A227" s="25" t="s">
        <v>88</v>
      </c>
      <c r="B227" s="47" t="s">
        <v>439</v>
      </c>
      <c r="C227" s="21" t="s">
        <v>31</v>
      </c>
      <c r="D227" s="21">
        <v>271</v>
      </c>
      <c r="E227" s="22">
        <v>1</v>
      </c>
      <c r="F227" s="23"/>
      <c r="G227" s="23"/>
      <c r="H227" s="24">
        <f t="shared" si="60"/>
        <v>1</v>
      </c>
      <c r="I227" s="185">
        <f t="shared" si="65"/>
        <v>7490</v>
      </c>
      <c r="J227" s="22">
        <v>1</v>
      </c>
      <c r="K227" s="23"/>
      <c r="L227" s="23">
        <v>1.5</v>
      </c>
      <c r="M227" s="24">
        <f t="shared" si="61"/>
        <v>2.5</v>
      </c>
      <c r="N227" s="186">
        <f t="shared" si="66"/>
        <v>48905</v>
      </c>
      <c r="O227" s="22">
        <v>2.1</v>
      </c>
      <c r="P227" s="23"/>
      <c r="Q227" s="23"/>
      <c r="R227" s="24">
        <f t="shared" si="62"/>
        <v>2.1</v>
      </c>
      <c r="S227" s="186">
        <f t="shared" si="67"/>
        <v>15729</v>
      </c>
      <c r="T227" s="22"/>
      <c r="U227" s="23"/>
      <c r="V227" s="23"/>
      <c r="W227" s="77">
        <f t="shared" si="63"/>
        <v>0</v>
      </c>
      <c r="X227" s="186">
        <f t="shared" si="68"/>
        <v>0</v>
      </c>
      <c r="Y227" s="86"/>
      <c r="Z227" s="23"/>
      <c r="AA227" s="23"/>
      <c r="AB227" s="24">
        <f t="shared" si="64"/>
        <v>0</v>
      </c>
      <c r="AC227" s="188">
        <f t="shared" si="69"/>
        <v>0</v>
      </c>
    </row>
    <row r="228" spans="1:31" x14ac:dyDescent="0.25">
      <c r="A228" s="25" t="s">
        <v>90</v>
      </c>
      <c r="B228" s="47" t="s">
        <v>440</v>
      </c>
      <c r="C228" s="21" t="s">
        <v>123</v>
      </c>
      <c r="D228" s="21">
        <v>273</v>
      </c>
      <c r="E228" s="22"/>
      <c r="F228" s="23">
        <v>0.5</v>
      </c>
      <c r="G228" s="23">
        <v>0.5</v>
      </c>
      <c r="H228" s="24">
        <f t="shared" si="60"/>
        <v>1</v>
      </c>
      <c r="I228" s="185">
        <f t="shared" si="65"/>
        <v>24300</v>
      </c>
      <c r="J228" s="22"/>
      <c r="K228" s="23">
        <v>3.5</v>
      </c>
      <c r="L228" s="23"/>
      <c r="M228" s="24">
        <f t="shared" si="61"/>
        <v>3.5</v>
      </c>
      <c r="N228" s="186">
        <f t="shared" si="66"/>
        <v>96635</v>
      </c>
      <c r="O228" s="22"/>
      <c r="P228" s="23">
        <v>2</v>
      </c>
      <c r="Q228" s="23">
        <v>2</v>
      </c>
      <c r="R228" s="24">
        <f t="shared" si="62"/>
        <v>4</v>
      </c>
      <c r="S228" s="186">
        <f t="shared" si="67"/>
        <v>94000</v>
      </c>
      <c r="T228" s="22"/>
      <c r="U228" s="23"/>
      <c r="V228" s="23"/>
      <c r="W228" s="77">
        <f t="shared" si="63"/>
        <v>0</v>
      </c>
      <c r="X228" s="186">
        <f t="shared" si="68"/>
        <v>0</v>
      </c>
      <c r="Y228" s="86"/>
      <c r="Z228" s="23"/>
      <c r="AA228" s="23"/>
      <c r="AB228" s="24">
        <f t="shared" si="64"/>
        <v>0</v>
      </c>
      <c r="AC228" s="188">
        <f t="shared" si="69"/>
        <v>0</v>
      </c>
    </row>
    <row r="229" spans="1:31" x14ac:dyDescent="0.25">
      <c r="A229" s="25" t="s">
        <v>92</v>
      </c>
      <c r="B229" s="47" t="s">
        <v>441</v>
      </c>
      <c r="C229" s="21" t="s">
        <v>146</v>
      </c>
      <c r="D229" s="21">
        <v>274</v>
      </c>
      <c r="E229" s="22"/>
      <c r="F229" s="23">
        <v>9.6</v>
      </c>
      <c r="G229" s="23"/>
      <c r="H229" s="24">
        <f t="shared" si="60"/>
        <v>9.6</v>
      </c>
      <c r="I229" s="185">
        <f t="shared" si="65"/>
        <v>233280</v>
      </c>
      <c r="J229" s="22"/>
      <c r="K229" s="23">
        <v>4</v>
      </c>
      <c r="L229" s="23"/>
      <c r="M229" s="24">
        <f t="shared" si="61"/>
        <v>4</v>
      </c>
      <c r="N229" s="186">
        <f t="shared" si="66"/>
        <v>110440</v>
      </c>
      <c r="O229" s="22"/>
      <c r="P229" s="23">
        <v>4</v>
      </c>
      <c r="Q229" s="23"/>
      <c r="R229" s="24">
        <f t="shared" si="62"/>
        <v>4</v>
      </c>
      <c r="S229" s="186">
        <f t="shared" si="67"/>
        <v>94000</v>
      </c>
      <c r="T229" s="22"/>
      <c r="U229" s="23"/>
      <c r="V229" s="23"/>
      <c r="W229" s="77">
        <f t="shared" si="63"/>
        <v>0</v>
      </c>
      <c r="X229" s="186">
        <f t="shared" si="68"/>
        <v>0</v>
      </c>
      <c r="Y229" s="86"/>
      <c r="Z229" s="23"/>
      <c r="AA229" s="23"/>
      <c r="AB229" s="24">
        <f t="shared" si="64"/>
        <v>0</v>
      </c>
      <c r="AC229" s="188">
        <f t="shared" si="69"/>
        <v>0</v>
      </c>
    </row>
    <row r="230" spans="1:31" x14ac:dyDescent="0.25">
      <c r="A230" s="25" t="s">
        <v>94</v>
      </c>
      <c r="B230" s="47" t="s">
        <v>442</v>
      </c>
      <c r="C230" s="21" t="s">
        <v>63</v>
      </c>
      <c r="D230" s="21">
        <v>275</v>
      </c>
      <c r="E230" s="22"/>
      <c r="F230" s="23"/>
      <c r="G230" s="23"/>
      <c r="H230" s="24">
        <f t="shared" si="60"/>
        <v>0</v>
      </c>
      <c r="I230" s="185">
        <f t="shared" si="65"/>
        <v>0</v>
      </c>
      <c r="J230" s="22">
        <v>0.2</v>
      </c>
      <c r="K230" s="23">
        <v>5</v>
      </c>
      <c r="L230" s="23"/>
      <c r="M230" s="24">
        <f t="shared" si="61"/>
        <v>5.2</v>
      </c>
      <c r="N230" s="186">
        <f t="shared" si="66"/>
        <v>139548</v>
      </c>
      <c r="O230" s="22"/>
      <c r="P230" s="23"/>
      <c r="Q230" s="23">
        <v>2.7</v>
      </c>
      <c r="R230" s="24">
        <f t="shared" si="62"/>
        <v>2.7</v>
      </c>
      <c r="S230" s="186">
        <f t="shared" si="67"/>
        <v>63450.000000000007</v>
      </c>
      <c r="T230" s="22"/>
      <c r="U230" s="23"/>
      <c r="V230" s="23"/>
      <c r="W230" s="77">
        <f t="shared" si="63"/>
        <v>0</v>
      </c>
      <c r="X230" s="186">
        <f t="shared" si="68"/>
        <v>0</v>
      </c>
      <c r="Y230" s="86"/>
      <c r="Z230" s="23"/>
      <c r="AA230" s="23"/>
      <c r="AB230" s="24">
        <f t="shared" si="64"/>
        <v>0</v>
      </c>
      <c r="AC230" s="188">
        <f t="shared" si="69"/>
        <v>0</v>
      </c>
    </row>
    <row r="231" spans="1:31" x14ac:dyDescent="0.25">
      <c r="A231" s="25" t="s">
        <v>97</v>
      </c>
      <c r="B231" s="47" t="s">
        <v>443</v>
      </c>
      <c r="C231" s="21" t="s">
        <v>79</v>
      </c>
      <c r="D231" s="21">
        <v>276</v>
      </c>
      <c r="E231" s="22">
        <v>3.2</v>
      </c>
      <c r="F231" s="23">
        <v>4.3</v>
      </c>
      <c r="G231" s="23"/>
      <c r="H231" s="24">
        <f t="shared" si="60"/>
        <v>7.5</v>
      </c>
      <c r="I231" s="185">
        <f t="shared" si="65"/>
        <v>128458</v>
      </c>
      <c r="J231" s="22">
        <v>0.2</v>
      </c>
      <c r="K231" s="23">
        <v>2.1</v>
      </c>
      <c r="L231" s="23"/>
      <c r="M231" s="24">
        <f t="shared" si="61"/>
        <v>2.3000000000000003</v>
      </c>
      <c r="N231" s="186">
        <f t="shared" si="66"/>
        <v>59479</v>
      </c>
      <c r="O231" s="22"/>
      <c r="P231" s="23"/>
      <c r="Q231" s="23">
        <v>2.7</v>
      </c>
      <c r="R231" s="24">
        <f t="shared" si="62"/>
        <v>2.7</v>
      </c>
      <c r="S231" s="186">
        <f t="shared" si="67"/>
        <v>63450.000000000007</v>
      </c>
      <c r="T231" s="22"/>
      <c r="U231" s="23"/>
      <c r="V231" s="23"/>
      <c r="W231" s="77">
        <f t="shared" si="63"/>
        <v>0</v>
      </c>
      <c r="X231" s="186">
        <f t="shared" si="68"/>
        <v>0</v>
      </c>
      <c r="Y231" s="86"/>
      <c r="Z231" s="23"/>
      <c r="AA231" s="23"/>
      <c r="AB231" s="24">
        <f t="shared" si="64"/>
        <v>0</v>
      </c>
      <c r="AC231" s="188">
        <f t="shared" si="69"/>
        <v>0</v>
      </c>
    </row>
    <row r="232" spans="1:31" x14ac:dyDescent="0.25">
      <c r="A232" s="25" t="s">
        <v>99</v>
      </c>
      <c r="B232" s="48" t="s">
        <v>444</v>
      </c>
      <c r="C232" s="25" t="s">
        <v>31</v>
      </c>
      <c r="D232" s="25">
        <v>279</v>
      </c>
      <c r="E232" s="26"/>
      <c r="F232" s="27">
        <v>11.4</v>
      </c>
      <c r="G232" s="27"/>
      <c r="H232" s="28">
        <f t="shared" si="60"/>
        <v>11.4</v>
      </c>
      <c r="I232" s="185">
        <f t="shared" si="65"/>
        <v>277020</v>
      </c>
      <c r="J232" s="26"/>
      <c r="K232" s="27">
        <v>3</v>
      </c>
      <c r="L232" s="27"/>
      <c r="M232" s="28">
        <f t="shared" si="61"/>
        <v>3</v>
      </c>
      <c r="N232" s="186">
        <f t="shared" si="66"/>
        <v>82830</v>
      </c>
      <c r="O232" s="26"/>
      <c r="P232" s="27">
        <v>3</v>
      </c>
      <c r="Q232" s="27"/>
      <c r="R232" s="28">
        <f t="shared" si="62"/>
        <v>3</v>
      </c>
      <c r="S232" s="186">
        <f t="shared" si="67"/>
        <v>70500</v>
      </c>
      <c r="T232" s="26"/>
      <c r="U232" s="27"/>
      <c r="V232" s="27"/>
      <c r="W232" s="78">
        <f t="shared" si="63"/>
        <v>0</v>
      </c>
      <c r="X232" s="186">
        <f t="shared" si="68"/>
        <v>0</v>
      </c>
      <c r="Y232" s="87"/>
      <c r="Z232" s="27"/>
      <c r="AA232" s="27"/>
      <c r="AB232" s="28">
        <f t="shared" si="64"/>
        <v>0</v>
      </c>
      <c r="AC232" s="188">
        <f t="shared" si="69"/>
        <v>0</v>
      </c>
      <c r="AD232" t="s">
        <v>401</v>
      </c>
      <c r="AE232" s="2">
        <f>Y235+T235+O235+J235+E235</f>
        <v>90.759999999999991</v>
      </c>
    </row>
    <row r="233" spans="1:31" x14ac:dyDescent="0.25">
      <c r="A233" s="25" t="s">
        <v>101</v>
      </c>
      <c r="B233" s="49" t="s">
        <v>445</v>
      </c>
      <c r="C233" s="29" t="s">
        <v>63</v>
      </c>
      <c r="D233" s="29">
        <v>280</v>
      </c>
      <c r="E233" s="30">
        <v>5.97</v>
      </c>
      <c r="F233" s="31">
        <v>3.6</v>
      </c>
      <c r="G233" s="31"/>
      <c r="H233" s="32">
        <f t="shared" si="60"/>
        <v>9.57</v>
      </c>
      <c r="I233" s="185">
        <f t="shared" si="65"/>
        <v>132195.29999999999</v>
      </c>
      <c r="J233" s="30"/>
      <c r="K233" s="31">
        <v>4</v>
      </c>
      <c r="L233" s="31"/>
      <c r="M233" s="32">
        <f t="shared" si="61"/>
        <v>4</v>
      </c>
      <c r="N233" s="186">
        <f t="shared" si="66"/>
        <v>110440</v>
      </c>
      <c r="O233" s="30"/>
      <c r="P233" s="31">
        <v>5</v>
      </c>
      <c r="Q233" s="31"/>
      <c r="R233" s="32">
        <f t="shared" si="62"/>
        <v>5</v>
      </c>
      <c r="S233" s="186">
        <f t="shared" si="67"/>
        <v>117500</v>
      </c>
      <c r="T233" s="30"/>
      <c r="U233" s="31"/>
      <c r="V233" s="31"/>
      <c r="W233" s="79">
        <f t="shared" si="63"/>
        <v>0</v>
      </c>
      <c r="X233" s="186">
        <f t="shared" si="68"/>
        <v>0</v>
      </c>
      <c r="Y233" s="88"/>
      <c r="Z233" s="31"/>
      <c r="AA233" s="31"/>
      <c r="AB233" s="32">
        <f t="shared" si="64"/>
        <v>0</v>
      </c>
      <c r="AC233" s="188">
        <f t="shared" si="69"/>
        <v>0</v>
      </c>
      <c r="AD233" t="s">
        <v>404</v>
      </c>
      <c r="AE233" s="2">
        <f>AE235-AE232</f>
        <v>399.83</v>
      </c>
    </row>
    <row r="234" spans="1:31" ht="15.75" thickBot="1" x14ac:dyDescent="0.3">
      <c r="A234" s="21" t="s">
        <v>103</v>
      </c>
      <c r="B234" s="47" t="s">
        <v>446</v>
      </c>
      <c r="C234" s="21" t="s">
        <v>20</v>
      </c>
      <c r="D234" s="21">
        <v>281</v>
      </c>
      <c r="E234" s="22"/>
      <c r="F234" s="23">
        <v>5</v>
      </c>
      <c r="G234" s="23"/>
      <c r="H234" s="24">
        <f t="shared" si="60"/>
        <v>5</v>
      </c>
      <c r="I234" s="185">
        <f t="shared" si="65"/>
        <v>121500</v>
      </c>
      <c r="J234" s="22"/>
      <c r="K234" s="23">
        <v>4</v>
      </c>
      <c r="L234" s="23"/>
      <c r="M234" s="24">
        <f t="shared" si="61"/>
        <v>4</v>
      </c>
      <c r="N234" s="186">
        <f t="shared" si="66"/>
        <v>110440</v>
      </c>
      <c r="O234" s="22"/>
      <c r="P234" s="23">
        <v>5</v>
      </c>
      <c r="Q234" s="23"/>
      <c r="R234" s="24">
        <f t="shared" si="62"/>
        <v>5</v>
      </c>
      <c r="S234" s="186">
        <f t="shared" si="67"/>
        <v>117500</v>
      </c>
      <c r="T234" s="22"/>
      <c r="U234" s="23">
        <v>4</v>
      </c>
      <c r="V234" s="23"/>
      <c r="W234" s="77">
        <f t="shared" si="63"/>
        <v>4</v>
      </c>
      <c r="X234" s="186">
        <f t="shared" si="68"/>
        <v>90000</v>
      </c>
      <c r="Y234" s="86"/>
      <c r="Z234" s="23"/>
      <c r="AA234" s="23"/>
      <c r="AB234" s="24">
        <f t="shared" si="64"/>
        <v>0</v>
      </c>
      <c r="AC234" s="188">
        <f t="shared" si="69"/>
        <v>0</v>
      </c>
    </row>
    <row r="235" spans="1:31" s="80" customFormat="1" ht="16.5" thickBot="1" x14ac:dyDescent="0.3">
      <c r="A235" s="136"/>
      <c r="B235" s="277" t="s">
        <v>447</v>
      </c>
      <c r="C235" s="278"/>
      <c r="D235" s="130"/>
      <c r="E235" s="131">
        <f>SUM(E197:E234)</f>
        <v>51.13</v>
      </c>
      <c r="F235" s="131"/>
      <c r="G235" s="131"/>
      <c r="H235" s="131">
        <f>SUM(H197:H234)</f>
        <v>227.98000000000002</v>
      </c>
      <c r="I235" s="171">
        <f>SUM(I197:I234)</f>
        <v>4680418.6999999993</v>
      </c>
      <c r="J235" s="131">
        <f>SUM(J197:J234)</f>
        <v>29.13</v>
      </c>
      <c r="K235" s="131"/>
      <c r="L235" s="131"/>
      <c r="M235" s="131">
        <f>SUM(M197:M234)</f>
        <v>135.70999999999998</v>
      </c>
      <c r="N235" s="171">
        <f>SUM(N197:N234)</f>
        <v>3160857.5</v>
      </c>
      <c r="O235" s="131">
        <f>SUM(O197:O234)</f>
        <v>10.5</v>
      </c>
      <c r="P235" s="131"/>
      <c r="Q235" s="131"/>
      <c r="R235" s="131">
        <f>SUM(R197:R234)</f>
        <v>118.89999999999999</v>
      </c>
      <c r="S235" s="171">
        <f>SUM(S197:S234)</f>
        <v>2626045</v>
      </c>
      <c r="T235" s="131">
        <f>SUM(T197:T234)</f>
        <v>0</v>
      </c>
      <c r="U235" s="131"/>
      <c r="V235" s="131"/>
      <c r="W235" s="75">
        <f>SUM(W197:W234)</f>
        <v>8</v>
      </c>
      <c r="X235" s="171">
        <f>SUM(X197:X234)</f>
        <v>180000</v>
      </c>
      <c r="Y235" s="131">
        <f>SUM(Y197:Y234)</f>
        <v>0</v>
      </c>
      <c r="Z235" s="131"/>
      <c r="AA235" s="131"/>
      <c r="AB235" s="135">
        <f>SUM(AB197:AB234)</f>
        <v>0</v>
      </c>
      <c r="AC235" s="172">
        <f>SUM(AC197:AC234)</f>
        <v>0</v>
      </c>
      <c r="AD235" s="173">
        <f>SUM(AC235,X235,S235,N235,I235)</f>
        <v>10647321.199999999</v>
      </c>
      <c r="AE235" s="141">
        <f>SUM(H235,M235,R235,W235,AB235)</f>
        <v>490.59</v>
      </c>
    </row>
    <row r="236" spans="1:31" s="71" customFormat="1" ht="15.75" thickBot="1" x14ac:dyDescent="0.3">
      <c r="A236" s="72"/>
      <c r="C236" s="72"/>
      <c r="D236" s="72"/>
      <c r="E236" s="73"/>
      <c r="F236" s="73"/>
      <c r="G236" s="73"/>
      <c r="H236" s="74"/>
      <c r="I236" s="70"/>
      <c r="J236" s="73"/>
      <c r="K236" s="73"/>
      <c r="L236" s="73"/>
      <c r="M236" s="73"/>
      <c r="N236" s="74"/>
      <c r="O236" s="73"/>
      <c r="P236" s="73"/>
      <c r="Q236" s="73"/>
      <c r="R236" s="73"/>
      <c r="S236" s="74"/>
      <c r="T236" s="73"/>
      <c r="U236" s="73"/>
      <c r="V236" s="73"/>
      <c r="W236" s="73"/>
      <c r="X236" s="74"/>
      <c r="Y236" s="73"/>
      <c r="Z236" s="73"/>
      <c r="AA236" s="73"/>
      <c r="AB236" s="73"/>
      <c r="AC236" s="74"/>
      <c r="AD236" s="199" t="s">
        <v>409</v>
      </c>
      <c r="AE236" s="218">
        <f>AD235/AE235</f>
        <v>21703.094641146374</v>
      </c>
    </row>
    <row r="237" spans="1:31" ht="20.25" thickBot="1" x14ac:dyDescent="0.35">
      <c r="A237" s="137"/>
      <c r="B237" s="292" t="s">
        <v>448</v>
      </c>
      <c r="C237" s="293"/>
      <c r="D237" s="293"/>
      <c r="E237" s="293"/>
      <c r="F237" s="293"/>
      <c r="G237" s="293"/>
      <c r="H237" s="293"/>
      <c r="I237" s="293"/>
      <c r="J237" s="293"/>
      <c r="K237" s="293"/>
      <c r="L237" s="293"/>
      <c r="M237" s="293"/>
      <c r="N237" s="293"/>
      <c r="O237" s="293"/>
      <c r="P237" s="293"/>
      <c r="Q237" s="293"/>
      <c r="R237" s="293"/>
      <c r="S237" s="293"/>
      <c r="T237" s="293"/>
      <c r="U237" s="293"/>
      <c r="V237" s="293"/>
      <c r="W237" s="293"/>
      <c r="X237" s="293"/>
      <c r="Y237" s="293"/>
      <c r="Z237" s="293"/>
      <c r="AA237" s="293"/>
      <c r="AB237" s="293"/>
      <c r="AC237" s="294"/>
    </row>
    <row r="238" spans="1:31" x14ac:dyDescent="0.25">
      <c r="A238" s="143" t="s">
        <v>18</v>
      </c>
      <c r="B238" s="144" t="s">
        <v>449</v>
      </c>
      <c r="C238" s="145" t="s">
        <v>79</v>
      </c>
      <c r="D238" s="145">
        <v>282</v>
      </c>
      <c r="E238" s="146">
        <v>4.8</v>
      </c>
      <c r="F238" s="147"/>
      <c r="G238" s="147"/>
      <c r="H238" s="148">
        <f t="shared" ref="H238:H265" si="70">SUM(E238:G238)</f>
        <v>4.8</v>
      </c>
      <c r="I238" s="149">
        <f t="shared" ref="I238:I301" si="71">E238*$E$7+F238*$F$7+G238*$G$7</f>
        <v>34992</v>
      </c>
      <c r="J238" s="146">
        <v>2.4</v>
      </c>
      <c r="K238" s="147"/>
      <c r="L238" s="147"/>
      <c r="M238" s="150">
        <f t="shared" ref="M238:M265" si="72">SUM(J238:L238)</f>
        <v>2.4</v>
      </c>
      <c r="N238" s="151">
        <f t="shared" ref="N238:N301" si="73">J238*$J$7+K238*$K$7+L238*$L$7</f>
        <v>17496</v>
      </c>
      <c r="O238" s="152">
        <v>3.7</v>
      </c>
      <c r="P238" s="147"/>
      <c r="Q238" s="147"/>
      <c r="R238" s="150">
        <f t="shared" ref="R238:R265" si="74">SUM(O238:Q238)</f>
        <v>3.7</v>
      </c>
      <c r="S238" s="151">
        <f t="shared" ref="S238:S301" si="75">O238*$O$7+P238*$P$7+Q238*$Q$7</f>
        <v>26973</v>
      </c>
      <c r="T238" s="152"/>
      <c r="U238" s="147"/>
      <c r="V238" s="147"/>
      <c r="W238" s="150">
        <f t="shared" ref="W238:W265" si="76">SUM(T238:V238)</f>
        <v>0</v>
      </c>
      <c r="X238" s="151">
        <f t="shared" ref="X238:X301" si="77">T238*$T$7+U238*$U$7+V238*$V$7</f>
        <v>0</v>
      </c>
      <c r="Y238" s="152"/>
      <c r="Z238" s="147"/>
      <c r="AA238" s="147"/>
      <c r="AB238" s="150">
        <f t="shared" ref="AB238:AB265" si="78">SUM(Y238:AA238)</f>
        <v>0</v>
      </c>
      <c r="AC238" s="151">
        <f t="shared" ref="AC238" si="79">Y238*$Y$7+Z238*$Z$7+AA238*$AA$7</f>
        <v>0</v>
      </c>
    </row>
    <row r="239" spans="1:31" x14ac:dyDescent="0.25">
      <c r="A239" s="143" t="s">
        <v>21</v>
      </c>
      <c r="B239" s="153" t="s">
        <v>450</v>
      </c>
      <c r="C239" s="154" t="s">
        <v>70</v>
      </c>
      <c r="D239" s="154">
        <v>290</v>
      </c>
      <c r="E239" s="155"/>
      <c r="F239" s="156">
        <v>3.6</v>
      </c>
      <c r="G239" s="156"/>
      <c r="H239" s="157">
        <f t="shared" si="70"/>
        <v>3.6</v>
      </c>
      <c r="I239" s="158">
        <f t="shared" si="71"/>
        <v>86040</v>
      </c>
      <c r="J239" s="155"/>
      <c r="K239" s="156">
        <v>1</v>
      </c>
      <c r="L239" s="156"/>
      <c r="M239" s="159">
        <f t="shared" si="72"/>
        <v>1</v>
      </c>
      <c r="N239" s="160">
        <f t="shared" si="73"/>
        <v>27200</v>
      </c>
      <c r="O239" s="161"/>
      <c r="P239" s="156"/>
      <c r="Q239" s="156">
        <v>2.1</v>
      </c>
      <c r="R239" s="159">
        <f t="shared" si="74"/>
        <v>2.1</v>
      </c>
      <c r="S239" s="160">
        <f t="shared" si="75"/>
        <v>48510</v>
      </c>
      <c r="T239" s="161"/>
      <c r="U239" s="156"/>
      <c r="V239" s="156"/>
      <c r="W239" s="159">
        <f t="shared" si="76"/>
        <v>0</v>
      </c>
      <c r="X239" s="160">
        <f t="shared" si="77"/>
        <v>0</v>
      </c>
      <c r="Y239" s="161"/>
      <c r="Z239" s="156"/>
      <c r="AA239" s="156">
        <v>1</v>
      </c>
      <c r="AB239" s="159">
        <f t="shared" si="78"/>
        <v>1</v>
      </c>
      <c r="AC239" s="160">
        <f t="shared" ref="AC239:AC301" si="80">Y239*$E$7+Z239*$F$7+AA239*$G$7</f>
        <v>23900</v>
      </c>
    </row>
    <row r="240" spans="1:31" x14ac:dyDescent="0.25">
      <c r="A240" s="143" t="s">
        <v>24</v>
      </c>
      <c r="B240" s="153" t="s">
        <v>451</v>
      </c>
      <c r="C240" s="154" t="s">
        <v>123</v>
      </c>
      <c r="D240" s="154">
        <v>294</v>
      </c>
      <c r="E240" s="155">
        <v>0.2</v>
      </c>
      <c r="F240" s="156"/>
      <c r="G240" s="156"/>
      <c r="H240" s="157">
        <f t="shared" si="70"/>
        <v>0.2</v>
      </c>
      <c r="I240" s="158">
        <f t="shared" si="71"/>
        <v>1458</v>
      </c>
      <c r="J240" s="155"/>
      <c r="K240" s="156">
        <v>4.5</v>
      </c>
      <c r="L240" s="156"/>
      <c r="M240" s="159">
        <f t="shared" si="72"/>
        <v>4.5</v>
      </c>
      <c r="N240" s="160">
        <f t="shared" si="73"/>
        <v>122400</v>
      </c>
      <c r="O240" s="161"/>
      <c r="P240" s="156"/>
      <c r="Q240" s="156">
        <v>3.1</v>
      </c>
      <c r="R240" s="159">
        <f t="shared" si="74"/>
        <v>3.1</v>
      </c>
      <c r="S240" s="160">
        <f t="shared" si="75"/>
        <v>71610</v>
      </c>
      <c r="T240" s="161"/>
      <c r="U240" s="156"/>
      <c r="V240" s="156"/>
      <c r="W240" s="159">
        <f t="shared" si="76"/>
        <v>0</v>
      </c>
      <c r="X240" s="160">
        <f t="shared" si="77"/>
        <v>0</v>
      </c>
      <c r="Y240" s="161"/>
      <c r="Z240" s="156"/>
      <c r="AA240" s="156"/>
      <c r="AB240" s="159">
        <f t="shared" si="78"/>
        <v>0</v>
      </c>
      <c r="AC240" s="160">
        <f t="shared" si="80"/>
        <v>0</v>
      </c>
    </row>
    <row r="241" spans="1:29" x14ac:dyDescent="0.25">
      <c r="A241" s="143" t="s">
        <v>27</v>
      </c>
      <c r="B241" s="153" t="s">
        <v>452</v>
      </c>
      <c r="C241" s="154" t="s">
        <v>26</v>
      </c>
      <c r="D241" s="154">
        <v>297</v>
      </c>
      <c r="E241" s="155">
        <v>0.75</v>
      </c>
      <c r="F241" s="156">
        <v>2.2000000000000002</v>
      </c>
      <c r="G241" s="156"/>
      <c r="H241" s="157">
        <f t="shared" si="70"/>
        <v>2.95</v>
      </c>
      <c r="I241" s="158">
        <f t="shared" si="71"/>
        <v>58047.500000000007</v>
      </c>
      <c r="J241" s="155">
        <v>0.3</v>
      </c>
      <c r="K241" s="156">
        <v>3.7</v>
      </c>
      <c r="L241" s="156"/>
      <c r="M241" s="159">
        <f t="shared" si="72"/>
        <v>4</v>
      </c>
      <c r="N241" s="160">
        <f t="shared" si="73"/>
        <v>102827</v>
      </c>
      <c r="O241" s="161">
        <v>0.5</v>
      </c>
      <c r="P241" s="156">
        <v>4.5</v>
      </c>
      <c r="Q241" s="156"/>
      <c r="R241" s="159">
        <f t="shared" si="74"/>
        <v>5</v>
      </c>
      <c r="S241" s="160">
        <f t="shared" si="75"/>
        <v>107595</v>
      </c>
      <c r="T241" s="161"/>
      <c r="U241" s="156">
        <v>5</v>
      </c>
      <c r="V241" s="156"/>
      <c r="W241" s="159">
        <f t="shared" si="76"/>
        <v>5</v>
      </c>
      <c r="X241" s="160">
        <f t="shared" si="77"/>
        <v>111500</v>
      </c>
      <c r="Y241" s="161"/>
      <c r="Z241" s="156"/>
      <c r="AA241" s="156"/>
      <c r="AB241" s="159">
        <f t="shared" si="78"/>
        <v>0</v>
      </c>
      <c r="AC241" s="160">
        <f t="shared" si="80"/>
        <v>0</v>
      </c>
    </row>
    <row r="242" spans="1:29" x14ac:dyDescent="0.25">
      <c r="A242" s="143" t="s">
        <v>29</v>
      </c>
      <c r="B242" s="153" t="s">
        <v>453</v>
      </c>
      <c r="C242" s="154" t="s">
        <v>20</v>
      </c>
      <c r="D242" s="154">
        <v>298</v>
      </c>
      <c r="E242" s="155"/>
      <c r="F242" s="156"/>
      <c r="G242" s="156"/>
      <c r="H242" s="157">
        <f t="shared" si="70"/>
        <v>0</v>
      </c>
      <c r="I242" s="158">
        <f t="shared" si="71"/>
        <v>0</v>
      </c>
      <c r="J242" s="155"/>
      <c r="K242" s="156"/>
      <c r="L242" s="156"/>
      <c r="M242" s="159">
        <f t="shared" si="72"/>
        <v>0</v>
      </c>
      <c r="N242" s="160">
        <f t="shared" si="73"/>
        <v>0</v>
      </c>
      <c r="O242" s="161"/>
      <c r="P242" s="156"/>
      <c r="Q242" s="156">
        <v>6</v>
      </c>
      <c r="R242" s="159">
        <f t="shared" si="74"/>
        <v>6</v>
      </c>
      <c r="S242" s="160">
        <f t="shared" si="75"/>
        <v>138600</v>
      </c>
      <c r="T242" s="161"/>
      <c r="U242" s="156"/>
      <c r="V242" s="156"/>
      <c r="W242" s="159">
        <f t="shared" si="76"/>
        <v>0</v>
      </c>
      <c r="X242" s="160">
        <f t="shared" si="77"/>
        <v>0</v>
      </c>
      <c r="Y242" s="161"/>
      <c r="Z242" s="156"/>
      <c r="AA242" s="156"/>
      <c r="AB242" s="159">
        <f t="shared" si="78"/>
        <v>0</v>
      </c>
      <c r="AC242" s="160">
        <f t="shared" si="80"/>
        <v>0</v>
      </c>
    </row>
    <row r="243" spans="1:29" x14ac:dyDescent="0.25">
      <c r="A243" s="143" t="s">
        <v>32</v>
      </c>
      <c r="B243" s="153" t="s">
        <v>454</v>
      </c>
      <c r="C243" s="154" t="s">
        <v>45</v>
      </c>
      <c r="D243" s="154">
        <v>299</v>
      </c>
      <c r="E243" s="155"/>
      <c r="F243" s="156">
        <v>7.7</v>
      </c>
      <c r="G243" s="156"/>
      <c r="H243" s="157">
        <f t="shared" si="70"/>
        <v>7.7</v>
      </c>
      <c r="I243" s="158">
        <f t="shared" si="71"/>
        <v>184030</v>
      </c>
      <c r="J243" s="155">
        <v>5</v>
      </c>
      <c r="K243" s="156">
        <v>0.6</v>
      </c>
      <c r="L243" s="156"/>
      <c r="M243" s="159">
        <f t="shared" si="72"/>
        <v>5.6</v>
      </c>
      <c r="N243" s="160">
        <f t="shared" si="73"/>
        <v>52770</v>
      </c>
      <c r="O243" s="161"/>
      <c r="P243" s="156"/>
      <c r="Q243" s="156">
        <v>3.3</v>
      </c>
      <c r="R243" s="159">
        <f t="shared" si="74"/>
        <v>3.3</v>
      </c>
      <c r="S243" s="160">
        <f t="shared" si="75"/>
        <v>76230</v>
      </c>
      <c r="T243" s="161"/>
      <c r="U243" s="156"/>
      <c r="V243" s="156"/>
      <c r="W243" s="159">
        <f t="shared" si="76"/>
        <v>0</v>
      </c>
      <c r="X243" s="160">
        <f t="shared" si="77"/>
        <v>0</v>
      </c>
      <c r="Y243" s="161"/>
      <c r="Z243" s="156"/>
      <c r="AA243" s="156"/>
      <c r="AB243" s="159">
        <f t="shared" si="78"/>
        <v>0</v>
      </c>
      <c r="AC243" s="160">
        <f t="shared" si="80"/>
        <v>0</v>
      </c>
    </row>
    <row r="244" spans="1:29" x14ac:dyDescent="0.25">
      <c r="A244" s="143" t="s">
        <v>34</v>
      </c>
      <c r="B244" s="153" t="s">
        <v>455</v>
      </c>
      <c r="C244" s="154" t="s">
        <v>31</v>
      </c>
      <c r="D244" s="154">
        <v>299</v>
      </c>
      <c r="E244" s="155">
        <v>0.4</v>
      </c>
      <c r="F244" s="156">
        <v>5.0999999999999996</v>
      </c>
      <c r="G244" s="156"/>
      <c r="H244" s="157">
        <f t="shared" si="70"/>
        <v>5.5</v>
      </c>
      <c r="I244" s="158">
        <f t="shared" si="71"/>
        <v>124805.99999999999</v>
      </c>
      <c r="J244" s="155">
        <v>0.8</v>
      </c>
      <c r="K244" s="156">
        <v>5.2</v>
      </c>
      <c r="L244" s="156"/>
      <c r="M244" s="159">
        <f t="shared" si="72"/>
        <v>6</v>
      </c>
      <c r="N244" s="160">
        <f t="shared" si="73"/>
        <v>147272</v>
      </c>
      <c r="O244" s="161"/>
      <c r="P244" s="156">
        <v>3.9</v>
      </c>
      <c r="Q244" s="156"/>
      <c r="R244" s="159">
        <f t="shared" si="74"/>
        <v>3.9</v>
      </c>
      <c r="S244" s="160">
        <f t="shared" si="75"/>
        <v>90090</v>
      </c>
      <c r="T244" s="161"/>
      <c r="U244" s="156"/>
      <c r="V244" s="156"/>
      <c r="W244" s="159">
        <f t="shared" si="76"/>
        <v>0</v>
      </c>
      <c r="X244" s="160">
        <f t="shared" si="77"/>
        <v>0</v>
      </c>
      <c r="Y244" s="161"/>
      <c r="Z244" s="156"/>
      <c r="AA244" s="156"/>
      <c r="AB244" s="159">
        <f t="shared" si="78"/>
        <v>0</v>
      </c>
      <c r="AC244" s="160">
        <f t="shared" si="80"/>
        <v>0</v>
      </c>
    </row>
    <row r="245" spans="1:29" x14ac:dyDescent="0.25">
      <c r="A245" s="143" t="s">
        <v>37</v>
      </c>
      <c r="B245" s="153" t="s">
        <v>456</v>
      </c>
      <c r="C245" s="154" t="s">
        <v>31</v>
      </c>
      <c r="D245" s="154">
        <v>303</v>
      </c>
      <c r="E245" s="155">
        <v>4.5</v>
      </c>
      <c r="F245" s="156">
        <v>4.5</v>
      </c>
      <c r="G245" s="156"/>
      <c r="H245" s="157">
        <f t="shared" si="70"/>
        <v>9</v>
      </c>
      <c r="I245" s="158">
        <f t="shared" si="71"/>
        <v>140355</v>
      </c>
      <c r="J245" s="155">
        <v>2</v>
      </c>
      <c r="K245" s="156">
        <v>2</v>
      </c>
      <c r="L245" s="156"/>
      <c r="M245" s="159">
        <f t="shared" si="72"/>
        <v>4</v>
      </c>
      <c r="N245" s="160">
        <f t="shared" si="73"/>
        <v>68980</v>
      </c>
      <c r="O245" s="161">
        <v>1</v>
      </c>
      <c r="P245" s="156">
        <v>1</v>
      </c>
      <c r="Q245" s="156"/>
      <c r="R245" s="159">
        <f t="shared" si="74"/>
        <v>2</v>
      </c>
      <c r="S245" s="160">
        <f t="shared" si="75"/>
        <v>30390</v>
      </c>
      <c r="T245" s="161"/>
      <c r="U245" s="156"/>
      <c r="V245" s="156"/>
      <c r="W245" s="159">
        <f t="shared" si="76"/>
        <v>0</v>
      </c>
      <c r="X245" s="160">
        <f t="shared" si="77"/>
        <v>0</v>
      </c>
      <c r="Y245" s="161"/>
      <c r="Z245" s="156"/>
      <c r="AA245" s="156"/>
      <c r="AB245" s="159">
        <f t="shared" si="78"/>
        <v>0</v>
      </c>
      <c r="AC245" s="160">
        <f t="shared" si="80"/>
        <v>0</v>
      </c>
    </row>
    <row r="246" spans="1:29" x14ac:dyDescent="0.25">
      <c r="A246" s="143" t="s">
        <v>39</v>
      </c>
      <c r="B246" s="153" t="s">
        <v>457</v>
      </c>
      <c r="C246" s="154" t="s">
        <v>175</v>
      </c>
      <c r="D246" s="154">
        <v>303</v>
      </c>
      <c r="E246" s="155">
        <v>1.39</v>
      </c>
      <c r="F246" s="156">
        <v>4.84</v>
      </c>
      <c r="G246" s="156"/>
      <c r="H246" s="157">
        <f t="shared" si="70"/>
        <v>6.2299999999999995</v>
      </c>
      <c r="I246" s="158">
        <f t="shared" si="71"/>
        <v>125809.1</v>
      </c>
      <c r="J246" s="155">
        <v>2.4</v>
      </c>
      <c r="K246" s="156"/>
      <c r="L246" s="156"/>
      <c r="M246" s="159">
        <f t="shared" si="72"/>
        <v>2.4</v>
      </c>
      <c r="N246" s="160">
        <f t="shared" si="73"/>
        <v>17496</v>
      </c>
      <c r="O246" s="161">
        <v>3.6</v>
      </c>
      <c r="P246" s="156"/>
      <c r="Q246" s="156"/>
      <c r="R246" s="159">
        <f t="shared" si="74"/>
        <v>3.6</v>
      </c>
      <c r="S246" s="160">
        <f t="shared" si="75"/>
        <v>26244</v>
      </c>
      <c r="T246" s="161"/>
      <c r="U246" s="156"/>
      <c r="V246" s="156"/>
      <c r="W246" s="159">
        <f t="shared" si="76"/>
        <v>0</v>
      </c>
      <c r="X246" s="160">
        <f t="shared" si="77"/>
        <v>0</v>
      </c>
      <c r="Y246" s="161"/>
      <c r="Z246" s="156"/>
      <c r="AA246" s="156"/>
      <c r="AB246" s="159">
        <f t="shared" si="78"/>
        <v>0</v>
      </c>
      <c r="AC246" s="160">
        <f t="shared" si="80"/>
        <v>0</v>
      </c>
    </row>
    <row r="247" spans="1:29" x14ac:dyDescent="0.25">
      <c r="A247" s="143" t="s">
        <v>41</v>
      </c>
      <c r="B247" s="153" t="s">
        <v>458</v>
      </c>
      <c r="C247" s="154" t="s">
        <v>376</v>
      </c>
      <c r="D247" s="154">
        <v>304</v>
      </c>
      <c r="E247" s="155">
        <v>9.48</v>
      </c>
      <c r="F247" s="156">
        <v>1.84</v>
      </c>
      <c r="G247" s="156"/>
      <c r="H247" s="157">
        <f t="shared" si="70"/>
        <v>11.32</v>
      </c>
      <c r="I247" s="158">
        <f t="shared" si="71"/>
        <v>113085.2</v>
      </c>
      <c r="J247" s="155">
        <v>0.17</v>
      </c>
      <c r="K247" s="156"/>
      <c r="L247" s="156"/>
      <c r="M247" s="159">
        <f t="shared" si="72"/>
        <v>0.17</v>
      </c>
      <c r="N247" s="160">
        <f t="shared" si="73"/>
        <v>1239.3000000000002</v>
      </c>
      <c r="O247" s="161"/>
      <c r="P247" s="156"/>
      <c r="Q247" s="156">
        <v>3</v>
      </c>
      <c r="R247" s="159">
        <f t="shared" si="74"/>
        <v>3</v>
      </c>
      <c r="S247" s="160">
        <f t="shared" si="75"/>
        <v>69300</v>
      </c>
      <c r="T247" s="161"/>
      <c r="U247" s="156"/>
      <c r="V247" s="156"/>
      <c r="W247" s="159">
        <f t="shared" si="76"/>
        <v>0</v>
      </c>
      <c r="X247" s="160">
        <f t="shared" si="77"/>
        <v>0</v>
      </c>
      <c r="Y247" s="161"/>
      <c r="Z247" s="156"/>
      <c r="AA247" s="156"/>
      <c r="AB247" s="159">
        <f t="shared" si="78"/>
        <v>0</v>
      </c>
      <c r="AC247" s="160">
        <f t="shared" si="80"/>
        <v>0</v>
      </c>
    </row>
    <row r="248" spans="1:29" x14ac:dyDescent="0.25">
      <c r="A248" s="143" t="s">
        <v>43</v>
      </c>
      <c r="B248" s="153" t="s">
        <v>459</v>
      </c>
      <c r="C248" s="154" t="s">
        <v>63</v>
      </c>
      <c r="D248" s="154">
        <v>306</v>
      </c>
      <c r="E248" s="155"/>
      <c r="F248" s="156">
        <v>4.4000000000000004</v>
      </c>
      <c r="G248" s="156"/>
      <c r="H248" s="157">
        <f t="shared" si="70"/>
        <v>4.4000000000000004</v>
      </c>
      <c r="I248" s="158">
        <f t="shared" si="71"/>
        <v>105160.00000000001</v>
      </c>
      <c r="J248" s="155"/>
      <c r="K248" s="156">
        <v>3.7</v>
      </c>
      <c r="L248" s="156"/>
      <c r="M248" s="159">
        <f t="shared" si="72"/>
        <v>3.7</v>
      </c>
      <c r="N248" s="160">
        <f t="shared" si="73"/>
        <v>100640</v>
      </c>
      <c r="O248" s="161">
        <v>2.9</v>
      </c>
      <c r="P248" s="156"/>
      <c r="Q248" s="156"/>
      <c r="R248" s="159">
        <f t="shared" si="74"/>
        <v>2.9</v>
      </c>
      <c r="S248" s="160">
        <f t="shared" si="75"/>
        <v>21141</v>
      </c>
      <c r="T248" s="161"/>
      <c r="U248" s="156"/>
      <c r="V248" s="156"/>
      <c r="W248" s="159">
        <f t="shared" si="76"/>
        <v>0</v>
      </c>
      <c r="X248" s="160">
        <f t="shared" si="77"/>
        <v>0</v>
      </c>
      <c r="Y248" s="161"/>
      <c r="Z248" s="156"/>
      <c r="AA248" s="156"/>
      <c r="AB248" s="159">
        <f t="shared" si="78"/>
        <v>0</v>
      </c>
      <c r="AC248" s="160">
        <f t="shared" si="80"/>
        <v>0</v>
      </c>
    </row>
    <row r="249" spans="1:29" x14ac:dyDescent="0.25">
      <c r="A249" s="143" t="s">
        <v>46</v>
      </c>
      <c r="B249" s="153" t="s">
        <v>460</v>
      </c>
      <c r="C249" s="154" t="s">
        <v>31</v>
      </c>
      <c r="D249" s="154">
        <v>306</v>
      </c>
      <c r="E249" s="155"/>
      <c r="F249" s="156">
        <v>6.3</v>
      </c>
      <c r="G249" s="156"/>
      <c r="H249" s="157">
        <f t="shared" si="70"/>
        <v>6.3</v>
      </c>
      <c r="I249" s="158">
        <f t="shared" si="71"/>
        <v>150570</v>
      </c>
      <c r="J249" s="155">
        <v>0.35</v>
      </c>
      <c r="K249" s="156">
        <v>1.4</v>
      </c>
      <c r="L249" s="156"/>
      <c r="M249" s="159">
        <f t="shared" si="72"/>
        <v>1.75</v>
      </c>
      <c r="N249" s="160">
        <f t="shared" si="73"/>
        <v>40631.5</v>
      </c>
      <c r="O249" s="161"/>
      <c r="P249" s="156"/>
      <c r="Q249" s="156">
        <v>2.4</v>
      </c>
      <c r="R249" s="159">
        <f t="shared" si="74"/>
        <v>2.4</v>
      </c>
      <c r="S249" s="160">
        <f t="shared" si="75"/>
        <v>55440</v>
      </c>
      <c r="T249" s="161"/>
      <c r="U249" s="156"/>
      <c r="V249" s="156"/>
      <c r="W249" s="159">
        <f t="shared" si="76"/>
        <v>0</v>
      </c>
      <c r="X249" s="160">
        <f t="shared" si="77"/>
        <v>0</v>
      </c>
      <c r="Y249" s="161"/>
      <c r="Z249" s="156"/>
      <c r="AA249" s="156"/>
      <c r="AB249" s="159">
        <f t="shared" si="78"/>
        <v>0</v>
      </c>
      <c r="AC249" s="160">
        <f t="shared" si="80"/>
        <v>0</v>
      </c>
    </row>
    <row r="250" spans="1:29" x14ac:dyDescent="0.25">
      <c r="A250" s="143" t="s">
        <v>48</v>
      </c>
      <c r="B250" s="153" t="s">
        <v>461</v>
      </c>
      <c r="C250" s="154" t="s">
        <v>63</v>
      </c>
      <c r="D250" s="154">
        <v>307</v>
      </c>
      <c r="E250" s="155">
        <v>3.2</v>
      </c>
      <c r="F250" s="156"/>
      <c r="G250" s="156"/>
      <c r="H250" s="157">
        <f t="shared" si="70"/>
        <v>3.2</v>
      </c>
      <c r="I250" s="158">
        <f t="shared" si="71"/>
        <v>23328</v>
      </c>
      <c r="J250" s="155"/>
      <c r="K250" s="156">
        <v>1.8</v>
      </c>
      <c r="L250" s="156"/>
      <c r="M250" s="159">
        <f t="shared" si="72"/>
        <v>1.8</v>
      </c>
      <c r="N250" s="160">
        <f t="shared" si="73"/>
        <v>48960</v>
      </c>
      <c r="O250" s="161"/>
      <c r="P250" s="156"/>
      <c r="Q250" s="156">
        <v>1.6</v>
      </c>
      <c r="R250" s="159">
        <f t="shared" si="74"/>
        <v>1.6</v>
      </c>
      <c r="S250" s="160">
        <f t="shared" si="75"/>
        <v>36960</v>
      </c>
      <c r="T250" s="161"/>
      <c r="U250" s="156"/>
      <c r="V250" s="156"/>
      <c r="W250" s="159">
        <f t="shared" si="76"/>
        <v>0</v>
      </c>
      <c r="X250" s="160">
        <f t="shared" si="77"/>
        <v>0</v>
      </c>
      <c r="Y250" s="161"/>
      <c r="Z250" s="156"/>
      <c r="AA250" s="156"/>
      <c r="AB250" s="159">
        <f t="shared" si="78"/>
        <v>0</v>
      </c>
      <c r="AC250" s="160">
        <f t="shared" si="80"/>
        <v>0</v>
      </c>
    </row>
    <row r="251" spans="1:29" x14ac:dyDescent="0.25">
      <c r="A251" s="143" t="s">
        <v>50</v>
      </c>
      <c r="B251" s="153" t="s">
        <v>462</v>
      </c>
      <c r="C251" s="154" t="s">
        <v>175</v>
      </c>
      <c r="D251" s="154">
        <v>307</v>
      </c>
      <c r="E251" s="155">
        <v>2.5499999999999998</v>
      </c>
      <c r="F251" s="156">
        <v>0.4</v>
      </c>
      <c r="G251" s="156"/>
      <c r="H251" s="157">
        <f t="shared" si="70"/>
        <v>2.9499999999999997</v>
      </c>
      <c r="I251" s="158">
        <f t="shared" si="71"/>
        <v>28149.5</v>
      </c>
      <c r="J251" s="155">
        <v>3.23</v>
      </c>
      <c r="K251" s="156">
        <v>4.5999999999999996</v>
      </c>
      <c r="L251" s="156"/>
      <c r="M251" s="159">
        <f t="shared" si="72"/>
        <v>7.83</v>
      </c>
      <c r="N251" s="160">
        <f t="shared" si="73"/>
        <v>148666.69999999998</v>
      </c>
      <c r="O251" s="161"/>
      <c r="P251" s="156"/>
      <c r="Q251" s="156">
        <v>3</v>
      </c>
      <c r="R251" s="159">
        <f t="shared" si="74"/>
        <v>3</v>
      </c>
      <c r="S251" s="160">
        <f t="shared" si="75"/>
        <v>69300</v>
      </c>
      <c r="T251" s="161"/>
      <c r="U251" s="156"/>
      <c r="V251" s="156"/>
      <c r="W251" s="159">
        <f t="shared" si="76"/>
        <v>0</v>
      </c>
      <c r="X251" s="160">
        <f t="shared" si="77"/>
        <v>0</v>
      </c>
      <c r="Y251" s="161"/>
      <c r="Z251" s="156"/>
      <c r="AA251" s="156"/>
      <c r="AB251" s="159">
        <f t="shared" si="78"/>
        <v>0</v>
      </c>
      <c r="AC251" s="160">
        <f t="shared" si="80"/>
        <v>0</v>
      </c>
    </row>
    <row r="252" spans="1:29" x14ac:dyDescent="0.25">
      <c r="A252" s="143" t="s">
        <v>52</v>
      </c>
      <c r="B252" s="153" t="s">
        <v>463</v>
      </c>
      <c r="C252" s="154" t="s">
        <v>20</v>
      </c>
      <c r="D252" s="154">
        <v>308</v>
      </c>
      <c r="E252" s="155"/>
      <c r="F252" s="156"/>
      <c r="G252" s="156"/>
      <c r="H252" s="157">
        <f t="shared" si="70"/>
        <v>0</v>
      </c>
      <c r="I252" s="158">
        <f t="shared" si="71"/>
        <v>0</v>
      </c>
      <c r="J252" s="155">
        <v>2.9</v>
      </c>
      <c r="K252" s="156"/>
      <c r="L252" s="156"/>
      <c r="M252" s="159">
        <f t="shared" si="72"/>
        <v>2.9</v>
      </c>
      <c r="N252" s="160">
        <f t="shared" si="73"/>
        <v>21141</v>
      </c>
      <c r="O252" s="161"/>
      <c r="P252" s="156"/>
      <c r="Q252" s="156">
        <v>3.6</v>
      </c>
      <c r="R252" s="159">
        <f t="shared" si="74"/>
        <v>3.6</v>
      </c>
      <c r="S252" s="160">
        <f t="shared" si="75"/>
        <v>83160</v>
      </c>
      <c r="T252" s="161"/>
      <c r="U252" s="156"/>
      <c r="V252" s="156"/>
      <c r="W252" s="159">
        <f t="shared" si="76"/>
        <v>0</v>
      </c>
      <c r="X252" s="160">
        <f t="shared" si="77"/>
        <v>0</v>
      </c>
      <c r="Y252" s="161"/>
      <c r="Z252" s="156"/>
      <c r="AA252" s="156"/>
      <c r="AB252" s="159">
        <f t="shared" si="78"/>
        <v>0</v>
      </c>
      <c r="AC252" s="160">
        <f t="shared" si="80"/>
        <v>0</v>
      </c>
    </row>
    <row r="253" spans="1:29" x14ac:dyDescent="0.25">
      <c r="A253" s="143" t="s">
        <v>54</v>
      </c>
      <c r="B253" s="153" t="s">
        <v>464</v>
      </c>
      <c r="C253" s="154" t="s">
        <v>23</v>
      </c>
      <c r="D253" s="154">
        <v>310</v>
      </c>
      <c r="E253" s="155"/>
      <c r="F253" s="156">
        <v>3.9</v>
      </c>
      <c r="G253" s="156"/>
      <c r="H253" s="157">
        <f t="shared" si="70"/>
        <v>3.9</v>
      </c>
      <c r="I253" s="158">
        <f t="shared" si="71"/>
        <v>93210</v>
      </c>
      <c r="J253" s="155"/>
      <c r="K253" s="156">
        <v>4.3</v>
      </c>
      <c r="L253" s="156"/>
      <c r="M253" s="159">
        <f t="shared" si="72"/>
        <v>4.3</v>
      </c>
      <c r="N253" s="160">
        <f t="shared" si="73"/>
        <v>116960</v>
      </c>
      <c r="O253" s="161"/>
      <c r="P253" s="156"/>
      <c r="Q253" s="156">
        <v>2</v>
      </c>
      <c r="R253" s="159">
        <f t="shared" si="74"/>
        <v>2</v>
      </c>
      <c r="S253" s="160">
        <f t="shared" si="75"/>
        <v>46200</v>
      </c>
      <c r="T253" s="161"/>
      <c r="U253" s="156"/>
      <c r="V253" s="156"/>
      <c r="W253" s="159">
        <f t="shared" si="76"/>
        <v>0</v>
      </c>
      <c r="X253" s="160">
        <f t="shared" si="77"/>
        <v>0</v>
      </c>
      <c r="Y253" s="161"/>
      <c r="Z253" s="156"/>
      <c r="AA253" s="156"/>
      <c r="AB253" s="159">
        <f t="shared" si="78"/>
        <v>0</v>
      </c>
      <c r="AC253" s="160">
        <f t="shared" si="80"/>
        <v>0</v>
      </c>
    </row>
    <row r="254" spans="1:29" x14ac:dyDescent="0.25">
      <c r="A254" s="143" t="s">
        <v>56</v>
      </c>
      <c r="B254" s="153" t="s">
        <v>437</v>
      </c>
      <c r="C254" s="154" t="s">
        <v>175</v>
      </c>
      <c r="D254" s="154">
        <v>311</v>
      </c>
      <c r="E254" s="155">
        <v>4</v>
      </c>
      <c r="F254" s="156">
        <v>1.9</v>
      </c>
      <c r="G254" s="156"/>
      <c r="H254" s="157">
        <f t="shared" si="70"/>
        <v>5.9</v>
      </c>
      <c r="I254" s="158">
        <f t="shared" si="71"/>
        <v>74570</v>
      </c>
      <c r="J254" s="155">
        <v>2.84</v>
      </c>
      <c r="K254" s="156">
        <v>1.51</v>
      </c>
      <c r="L254" s="156"/>
      <c r="M254" s="159">
        <f t="shared" si="72"/>
        <v>4.3499999999999996</v>
      </c>
      <c r="N254" s="160">
        <f t="shared" si="73"/>
        <v>61775.6</v>
      </c>
      <c r="O254" s="161"/>
      <c r="P254" s="156"/>
      <c r="Q254" s="156">
        <v>2.2000000000000002</v>
      </c>
      <c r="R254" s="159">
        <f t="shared" si="74"/>
        <v>2.2000000000000002</v>
      </c>
      <c r="S254" s="160">
        <f t="shared" si="75"/>
        <v>50820.000000000007</v>
      </c>
      <c r="T254" s="161"/>
      <c r="U254" s="156"/>
      <c r="V254" s="156"/>
      <c r="W254" s="159">
        <f t="shared" si="76"/>
        <v>0</v>
      </c>
      <c r="X254" s="160">
        <f t="shared" si="77"/>
        <v>0</v>
      </c>
      <c r="Y254" s="161"/>
      <c r="Z254" s="156"/>
      <c r="AA254" s="156"/>
      <c r="AB254" s="159">
        <f t="shared" si="78"/>
        <v>0</v>
      </c>
      <c r="AC254" s="160">
        <f t="shared" si="80"/>
        <v>0</v>
      </c>
    </row>
    <row r="255" spans="1:29" x14ac:dyDescent="0.25">
      <c r="A255" s="143" t="s">
        <v>59</v>
      </c>
      <c r="B255" s="153" t="s">
        <v>465</v>
      </c>
      <c r="C255" s="154" t="s">
        <v>23</v>
      </c>
      <c r="D255" s="154">
        <v>317</v>
      </c>
      <c r="E255" s="155">
        <v>1.1000000000000001</v>
      </c>
      <c r="F255" s="156">
        <v>1.6</v>
      </c>
      <c r="G255" s="156"/>
      <c r="H255" s="157">
        <f t="shared" si="70"/>
        <v>2.7</v>
      </c>
      <c r="I255" s="158">
        <f t="shared" si="71"/>
        <v>46259</v>
      </c>
      <c r="J255" s="155">
        <v>2.2000000000000002</v>
      </c>
      <c r="K255" s="156">
        <v>0.2</v>
      </c>
      <c r="L255" s="156"/>
      <c r="M255" s="159">
        <f t="shared" si="72"/>
        <v>2.4000000000000004</v>
      </c>
      <c r="N255" s="160">
        <f t="shared" si="73"/>
        <v>21478</v>
      </c>
      <c r="O255" s="161">
        <v>1.1000000000000001</v>
      </c>
      <c r="P255" s="156"/>
      <c r="Q255" s="156">
        <v>0.5</v>
      </c>
      <c r="R255" s="159">
        <f t="shared" si="74"/>
        <v>1.6</v>
      </c>
      <c r="S255" s="160">
        <f t="shared" si="75"/>
        <v>19569</v>
      </c>
      <c r="T255" s="161"/>
      <c r="U255" s="156"/>
      <c r="V255" s="156"/>
      <c r="W255" s="159">
        <f t="shared" si="76"/>
        <v>0</v>
      </c>
      <c r="X255" s="160">
        <f t="shared" si="77"/>
        <v>0</v>
      </c>
      <c r="Y255" s="161"/>
      <c r="Z255" s="156"/>
      <c r="AA255" s="156"/>
      <c r="AB255" s="159">
        <f t="shared" si="78"/>
        <v>0</v>
      </c>
      <c r="AC255" s="160">
        <f t="shared" si="80"/>
        <v>0</v>
      </c>
    </row>
    <row r="256" spans="1:29" x14ac:dyDescent="0.25">
      <c r="A256" s="143" t="s">
        <v>61</v>
      </c>
      <c r="B256" s="153" t="s">
        <v>466</v>
      </c>
      <c r="C256" s="154" t="s">
        <v>70</v>
      </c>
      <c r="D256" s="154">
        <v>317</v>
      </c>
      <c r="E256" s="155"/>
      <c r="F256" s="156">
        <v>6</v>
      </c>
      <c r="G256" s="156"/>
      <c r="H256" s="157">
        <f t="shared" si="70"/>
        <v>6</v>
      </c>
      <c r="I256" s="158">
        <f t="shared" si="71"/>
        <v>143400</v>
      </c>
      <c r="J256" s="155"/>
      <c r="K256" s="156">
        <v>3</v>
      </c>
      <c r="L256" s="156"/>
      <c r="M256" s="159">
        <f t="shared" si="72"/>
        <v>3</v>
      </c>
      <c r="N256" s="160">
        <f t="shared" si="73"/>
        <v>81600</v>
      </c>
      <c r="O256" s="161"/>
      <c r="P256" s="156">
        <v>4</v>
      </c>
      <c r="Q256" s="156"/>
      <c r="R256" s="159">
        <f t="shared" si="74"/>
        <v>4</v>
      </c>
      <c r="S256" s="160">
        <f t="shared" si="75"/>
        <v>92400</v>
      </c>
      <c r="T256" s="161"/>
      <c r="U256" s="156"/>
      <c r="V256" s="156"/>
      <c r="W256" s="159">
        <f t="shared" si="76"/>
        <v>0</v>
      </c>
      <c r="X256" s="160">
        <f t="shared" si="77"/>
        <v>0</v>
      </c>
      <c r="Y256" s="161"/>
      <c r="Z256" s="156"/>
      <c r="AA256" s="156"/>
      <c r="AB256" s="159">
        <f t="shared" si="78"/>
        <v>0</v>
      </c>
      <c r="AC256" s="160">
        <f t="shared" si="80"/>
        <v>0</v>
      </c>
    </row>
    <row r="257" spans="1:29" x14ac:dyDescent="0.25">
      <c r="A257" s="143" t="s">
        <v>64</v>
      </c>
      <c r="B257" s="153" t="s">
        <v>467</v>
      </c>
      <c r="C257" s="154" t="s">
        <v>26</v>
      </c>
      <c r="D257" s="154">
        <v>319</v>
      </c>
      <c r="E257" s="155">
        <v>4.4000000000000004</v>
      </c>
      <c r="F257" s="156"/>
      <c r="G257" s="156"/>
      <c r="H257" s="157">
        <f t="shared" si="70"/>
        <v>4.4000000000000004</v>
      </c>
      <c r="I257" s="158">
        <f t="shared" si="71"/>
        <v>32076.000000000004</v>
      </c>
      <c r="J257" s="155">
        <v>4.3</v>
      </c>
      <c r="K257" s="156"/>
      <c r="L257" s="156"/>
      <c r="M257" s="159">
        <f t="shared" si="72"/>
        <v>4.3</v>
      </c>
      <c r="N257" s="160">
        <f t="shared" si="73"/>
        <v>31347</v>
      </c>
      <c r="O257" s="161"/>
      <c r="P257" s="156"/>
      <c r="Q257" s="156">
        <v>3.9</v>
      </c>
      <c r="R257" s="159">
        <f t="shared" si="74"/>
        <v>3.9</v>
      </c>
      <c r="S257" s="160">
        <f t="shared" si="75"/>
        <v>90090</v>
      </c>
      <c r="T257" s="161"/>
      <c r="U257" s="156"/>
      <c r="V257" s="156"/>
      <c r="W257" s="159">
        <f t="shared" si="76"/>
        <v>0</v>
      </c>
      <c r="X257" s="160">
        <f t="shared" si="77"/>
        <v>0</v>
      </c>
      <c r="Y257" s="161"/>
      <c r="Z257" s="156"/>
      <c r="AA257" s="156"/>
      <c r="AB257" s="159">
        <f t="shared" si="78"/>
        <v>0</v>
      </c>
      <c r="AC257" s="160">
        <f t="shared" si="80"/>
        <v>0</v>
      </c>
    </row>
    <row r="258" spans="1:29" x14ac:dyDescent="0.25">
      <c r="A258" s="143" t="s">
        <v>66</v>
      </c>
      <c r="B258" s="153" t="s">
        <v>468</v>
      </c>
      <c r="C258" s="154" t="s">
        <v>23</v>
      </c>
      <c r="D258" s="154">
        <v>320</v>
      </c>
      <c r="E258" s="155">
        <v>2.88</v>
      </c>
      <c r="F258" s="156">
        <v>7.6</v>
      </c>
      <c r="G258" s="156"/>
      <c r="H258" s="157">
        <f t="shared" si="70"/>
        <v>10.48</v>
      </c>
      <c r="I258" s="158">
        <f t="shared" si="71"/>
        <v>202635.2</v>
      </c>
      <c r="J258" s="155"/>
      <c r="K258" s="156">
        <v>3.9</v>
      </c>
      <c r="L258" s="156"/>
      <c r="M258" s="159">
        <f t="shared" si="72"/>
        <v>3.9</v>
      </c>
      <c r="N258" s="160">
        <f t="shared" si="73"/>
        <v>106080</v>
      </c>
      <c r="O258" s="161"/>
      <c r="P258" s="156">
        <v>1.4</v>
      </c>
      <c r="Q258" s="156"/>
      <c r="R258" s="159">
        <f t="shared" si="74"/>
        <v>1.4</v>
      </c>
      <c r="S258" s="160">
        <f t="shared" si="75"/>
        <v>32339.999999999996</v>
      </c>
      <c r="T258" s="161"/>
      <c r="U258" s="156"/>
      <c r="V258" s="156"/>
      <c r="W258" s="159">
        <f t="shared" si="76"/>
        <v>0</v>
      </c>
      <c r="X258" s="160">
        <f t="shared" si="77"/>
        <v>0</v>
      </c>
      <c r="Y258" s="161"/>
      <c r="Z258" s="156"/>
      <c r="AA258" s="156"/>
      <c r="AB258" s="159">
        <f t="shared" si="78"/>
        <v>0</v>
      </c>
      <c r="AC258" s="160">
        <f t="shared" si="80"/>
        <v>0</v>
      </c>
    </row>
    <row r="259" spans="1:29" x14ac:dyDescent="0.25">
      <c r="A259" s="143" t="s">
        <v>68</v>
      </c>
      <c r="B259" s="153" t="s">
        <v>102</v>
      </c>
      <c r="C259" s="154" t="s">
        <v>23</v>
      </c>
      <c r="D259" s="154">
        <v>321</v>
      </c>
      <c r="E259" s="155">
        <v>12</v>
      </c>
      <c r="F259" s="156"/>
      <c r="G259" s="156"/>
      <c r="H259" s="157">
        <f t="shared" si="70"/>
        <v>12</v>
      </c>
      <c r="I259" s="158">
        <f t="shared" si="71"/>
        <v>87480</v>
      </c>
      <c r="J259" s="155">
        <v>8</v>
      </c>
      <c r="K259" s="156"/>
      <c r="L259" s="156"/>
      <c r="M259" s="159">
        <f t="shared" si="72"/>
        <v>8</v>
      </c>
      <c r="N259" s="160">
        <f t="shared" si="73"/>
        <v>58320</v>
      </c>
      <c r="O259" s="161"/>
      <c r="P259" s="156"/>
      <c r="Q259" s="156">
        <v>3</v>
      </c>
      <c r="R259" s="159">
        <f t="shared" si="74"/>
        <v>3</v>
      </c>
      <c r="S259" s="160">
        <f t="shared" si="75"/>
        <v>69300</v>
      </c>
      <c r="T259" s="161"/>
      <c r="U259" s="156"/>
      <c r="V259" s="156"/>
      <c r="W259" s="159">
        <f t="shared" si="76"/>
        <v>0</v>
      </c>
      <c r="X259" s="160">
        <f t="shared" si="77"/>
        <v>0</v>
      </c>
      <c r="Y259" s="161"/>
      <c r="Z259" s="156"/>
      <c r="AA259" s="156"/>
      <c r="AB259" s="159">
        <f t="shared" si="78"/>
        <v>0</v>
      </c>
      <c r="AC259" s="160">
        <f t="shared" si="80"/>
        <v>0</v>
      </c>
    </row>
    <row r="260" spans="1:29" x14ac:dyDescent="0.25">
      <c r="A260" s="143" t="s">
        <v>71</v>
      </c>
      <c r="B260" s="153" t="s">
        <v>469</v>
      </c>
      <c r="C260" s="154" t="s">
        <v>31</v>
      </c>
      <c r="D260" s="154">
        <v>321</v>
      </c>
      <c r="E260" s="155"/>
      <c r="F260" s="156">
        <v>6.3</v>
      </c>
      <c r="G260" s="156"/>
      <c r="H260" s="157">
        <f t="shared" si="70"/>
        <v>6.3</v>
      </c>
      <c r="I260" s="158">
        <f t="shared" si="71"/>
        <v>150570</v>
      </c>
      <c r="J260" s="155"/>
      <c r="K260" s="156">
        <v>2.9</v>
      </c>
      <c r="L260" s="156"/>
      <c r="M260" s="159">
        <f t="shared" si="72"/>
        <v>2.9</v>
      </c>
      <c r="N260" s="160">
        <f t="shared" si="73"/>
        <v>78880</v>
      </c>
      <c r="O260" s="161"/>
      <c r="P260" s="156"/>
      <c r="Q260" s="156">
        <v>3.1</v>
      </c>
      <c r="R260" s="159">
        <f t="shared" si="74"/>
        <v>3.1</v>
      </c>
      <c r="S260" s="160">
        <f t="shared" si="75"/>
        <v>71610</v>
      </c>
      <c r="T260" s="161"/>
      <c r="U260" s="156"/>
      <c r="V260" s="156"/>
      <c r="W260" s="159">
        <f t="shared" si="76"/>
        <v>0</v>
      </c>
      <c r="X260" s="160">
        <f t="shared" si="77"/>
        <v>0</v>
      </c>
      <c r="Y260" s="161"/>
      <c r="Z260" s="156"/>
      <c r="AA260" s="156"/>
      <c r="AB260" s="159">
        <f t="shared" si="78"/>
        <v>0</v>
      </c>
      <c r="AC260" s="160">
        <f t="shared" si="80"/>
        <v>0</v>
      </c>
    </row>
    <row r="261" spans="1:29" x14ac:dyDescent="0.25">
      <c r="A261" s="143" t="s">
        <v>73</v>
      </c>
      <c r="B261" s="153" t="s">
        <v>470</v>
      </c>
      <c r="C261" s="154" t="s">
        <v>31</v>
      </c>
      <c r="D261" s="154">
        <v>322</v>
      </c>
      <c r="E261" s="155"/>
      <c r="F261" s="156">
        <v>2.9</v>
      </c>
      <c r="G261" s="156"/>
      <c r="H261" s="157">
        <f t="shared" si="70"/>
        <v>2.9</v>
      </c>
      <c r="I261" s="158">
        <f t="shared" si="71"/>
        <v>69310</v>
      </c>
      <c r="J261" s="155"/>
      <c r="K261" s="156">
        <v>4</v>
      </c>
      <c r="L261" s="156"/>
      <c r="M261" s="159">
        <f t="shared" si="72"/>
        <v>4</v>
      </c>
      <c r="N261" s="160">
        <f t="shared" si="73"/>
        <v>108800</v>
      </c>
      <c r="O261" s="161"/>
      <c r="P261" s="156">
        <v>5.7</v>
      </c>
      <c r="Q261" s="156"/>
      <c r="R261" s="159">
        <f t="shared" si="74"/>
        <v>5.7</v>
      </c>
      <c r="S261" s="160">
        <f t="shared" si="75"/>
        <v>131670</v>
      </c>
      <c r="T261" s="161"/>
      <c r="U261" s="156"/>
      <c r="V261" s="156"/>
      <c r="W261" s="159">
        <f t="shared" si="76"/>
        <v>0</v>
      </c>
      <c r="X261" s="160">
        <f t="shared" si="77"/>
        <v>0</v>
      </c>
      <c r="Y261" s="161"/>
      <c r="Z261" s="156"/>
      <c r="AA261" s="156"/>
      <c r="AB261" s="159">
        <f t="shared" si="78"/>
        <v>0</v>
      </c>
      <c r="AC261" s="160">
        <f t="shared" si="80"/>
        <v>0</v>
      </c>
    </row>
    <row r="262" spans="1:29" x14ac:dyDescent="0.25">
      <c r="A262" s="143" t="s">
        <v>75</v>
      </c>
      <c r="B262" s="153" t="s">
        <v>471</v>
      </c>
      <c r="C262" s="154" t="s">
        <v>175</v>
      </c>
      <c r="D262" s="154">
        <v>323</v>
      </c>
      <c r="E262" s="155"/>
      <c r="F262" s="156">
        <v>7</v>
      </c>
      <c r="G262" s="156"/>
      <c r="H262" s="157">
        <f t="shared" si="70"/>
        <v>7</v>
      </c>
      <c r="I262" s="158">
        <f t="shared" si="71"/>
        <v>167300</v>
      </c>
      <c r="J262" s="155"/>
      <c r="K262" s="156">
        <v>3</v>
      </c>
      <c r="L262" s="156"/>
      <c r="M262" s="159">
        <f t="shared" si="72"/>
        <v>3</v>
      </c>
      <c r="N262" s="160">
        <f t="shared" si="73"/>
        <v>81600</v>
      </c>
      <c r="O262" s="161"/>
      <c r="P262" s="156">
        <v>5</v>
      </c>
      <c r="Q262" s="156"/>
      <c r="R262" s="159">
        <f t="shared" si="74"/>
        <v>5</v>
      </c>
      <c r="S262" s="160">
        <f t="shared" si="75"/>
        <v>115500</v>
      </c>
      <c r="T262" s="161"/>
      <c r="U262" s="156">
        <v>2</v>
      </c>
      <c r="V262" s="156"/>
      <c r="W262" s="159">
        <f t="shared" si="76"/>
        <v>2</v>
      </c>
      <c r="X262" s="160">
        <f t="shared" si="77"/>
        <v>44600</v>
      </c>
      <c r="Y262" s="161"/>
      <c r="Z262" s="156"/>
      <c r="AA262" s="156"/>
      <c r="AB262" s="159">
        <f t="shared" si="78"/>
        <v>0</v>
      </c>
      <c r="AC262" s="160">
        <f t="shared" si="80"/>
        <v>0</v>
      </c>
    </row>
    <row r="263" spans="1:29" x14ac:dyDescent="0.25">
      <c r="A263" s="143" t="s">
        <v>77</v>
      </c>
      <c r="B263" s="153" t="s">
        <v>472</v>
      </c>
      <c r="C263" s="154" t="s">
        <v>123</v>
      </c>
      <c r="D263" s="154">
        <v>325</v>
      </c>
      <c r="E263" s="155">
        <v>3.4</v>
      </c>
      <c r="F263" s="156"/>
      <c r="G263" s="156"/>
      <c r="H263" s="157">
        <f t="shared" si="70"/>
        <v>3.4</v>
      </c>
      <c r="I263" s="158">
        <f t="shared" si="71"/>
        <v>24786</v>
      </c>
      <c r="J263" s="155">
        <v>4.3</v>
      </c>
      <c r="K263" s="156"/>
      <c r="L263" s="156"/>
      <c r="M263" s="159">
        <f t="shared" si="72"/>
        <v>4.3</v>
      </c>
      <c r="N263" s="160">
        <f t="shared" si="73"/>
        <v>31347</v>
      </c>
      <c r="O263" s="161">
        <v>4.4000000000000004</v>
      </c>
      <c r="P263" s="156"/>
      <c r="Q263" s="156"/>
      <c r="R263" s="159">
        <f t="shared" si="74"/>
        <v>4.4000000000000004</v>
      </c>
      <c r="S263" s="160">
        <f t="shared" si="75"/>
        <v>32076.000000000004</v>
      </c>
      <c r="T263" s="161"/>
      <c r="U263" s="156"/>
      <c r="V263" s="156"/>
      <c r="W263" s="159">
        <f t="shared" si="76"/>
        <v>0</v>
      </c>
      <c r="X263" s="160">
        <f t="shared" si="77"/>
        <v>0</v>
      </c>
      <c r="Y263" s="161"/>
      <c r="Z263" s="156"/>
      <c r="AA263" s="156"/>
      <c r="AB263" s="159">
        <f t="shared" si="78"/>
        <v>0</v>
      </c>
      <c r="AC263" s="160">
        <f t="shared" si="80"/>
        <v>0</v>
      </c>
    </row>
    <row r="264" spans="1:29" x14ac:dyDescent="0.25">
      <c r="A264" s="143" t="s">
        <v>80</v>
      </c>
      <c r="B264" s="153" t="s">
        <v>473</v>
      </c>
      <c r="C264" s="154" t="s">
        <v>26</v>
      </c>
      <c r="D264" s="154">
        <v>326</v>
      </c>
      <c r="E264" s="155">
        <v>2.65</v>
      </c>
      <c r="F264" s="156">
        <v>22.3</v>
      </c>
      <c r="G264" s="156"/>
      <c r="H264" s="157">
        <f t="shared" si="70"/>
        <v>24.95</v>
      </c>
      <c r="I264" s="158">
        <f t="shared" si="71"/>
        <v>552288.5</v>
      </c>
      <c r="J264" s="155">
        <v>1.19</v>
      </c>
      <c r="K264" s="156">
        <v>13.8</v>
      </c>
      <c r="L264" s="156"/>
      <c r="M264" s="159">
        <f t="shared" si="72"/>
        <v>14.99</v>
      </c>
      <c r="N264" s="160">
        <f t="shared" si="73"/>
        <v>384035.1</v>
      </c>
      <c r="O264" s="161"/>
      <c r="P264" s="156">
        <v>10</v>
      </c>
      <c r="Q264" s="156"/>
      <c r="R264" s="159">
        <f t="shared" si="74"/>
        <v>10</v>
      </c>
      <c r="S264" s="160">
        <f t="shared" si="75"/>
        <v>231000</v>
      </c>
      <c r="T264" s="161"/>
      <c r="U264" s="156"/>
      <c r="V264" s="156"/>
      <c r="W264" s="159">
        <f t="shared" si="76"/>
        <v>0</v>
      </c>
      <c r="X264" s="160">
        <f t="shared" si="77"/>
        <v>0</v>
      </c>
      <c r="Y264" s="161"/>
      <c r="Z264" s="156"/>
      <c r="AA264" s="156"/>
      <c r="AB264" s="159">
        <f t="shared" si="78"/>
        <v>0</v>
      </c>
      <c r="AC264" s="160">
        <f t="shared" si="80"/>
        <v>0</v>
      </c>
    </row>
    <row r="265" spans="1:29" x14ac:dyDescent="0.25">
      <c r="A265" s="143" t="s">
        <v>82</v>
      </c>
      <c r="B265" s="153" t="s">
        <v>474</v>
      </c>
      <c r="C265" s="154" t="s">
        <v>31</v>
      </c>
      <c r="D265" s="154">
        <v>327</v>
      </c>
      <c r="E265" s="155"/>
      <c r="F265" s="156">
        <v>9.1</v>
      </c>
      <c r="G265" s="156"/>
      <c r="H265" s="157">
        <f t="shared" si="70"/>
        <v>9.1</v>
      </c>
      <c r="I265" s="158">
        <f t="shared" si="71"/>
        <v>217490</v>
      </c>
      <c r="J265" s="155"/>
      <c r="K265" s="156">
        <v>4.3</v>
      </c>
      <c r="L265" s="156"/>
      <c r="M265" s="159">
        <f t="shared" si="72"/>
        <v>4.3</v>
      </c>
      <c r="N265" s="160">
        <f t="shared" si="73"/>
        <v>116960</v>
      </c>
      <c r="O265" s="161"/>
      <c r="P265" s="156"/>
      <c r="Q265" s="156">
        <v>2.2000000000000002</v>
      </c>
      <c r="R265" s="159">
        <f t="shared" si="74"/>
        <v>2.2000000000000002</v>
      </c>
      <c r="S265" s="160">
        <f t="shared" si="75"/>
        <v>50820.000000000007</v>
      </c>
      <c r="T265" s="161"/>
      <c r="U265" s="156"/>
      <c r="V265" s="156"/>
      <c r="W265" s="159">
        <f t="shared" si="76"/>
        <v>0</v>
      </c>
      <c r="X265" s="160">
        <f t="shared" si="77"/>
        <v>0</v>
      </c>
      <c r="Y265" s="161"/>
      <c r="Z265" s="156"/>
      <c r="AA265" s="156"/>
      <c r="AB265" s="159">
        <f t="shared" si="78"/>
        <v>0</v>
      </c>
      <c r="AC265" s="160">
        <f t="shared" si="80"/>
        <v>0</v>
      </c>
    </row>
    <row r="266" spans="1:29" x14ac:dyDescent="0.25">
      <c r="A266" s="143" t="s">
        <v>84</v>
      </c>
      <c r="B266" s="162" t="s">
        <v>475</v>
      </c>
      <c r="C266" s="163" t="s">
        <v>79</v>
      </c>
      <c r="D266" s="163">
        <v>332</v>
      </c>
      <c r="E266" s="164">
        <v>5.4</v>
      </c>
      <c r="F266" s="165"/>
      <c r="G266" s="165"/>
      <c r="H266" s="166">
        <v>5.4</v>
      </c>
      <c r="I266" s="158">
        <f t="shared" si="71"/>
        <v>39366</v>
      </c>
      <c r="J266" s="164"/>
      <c r="K266" s="165">
        <v>3.4</v>
      </c>
      <c r="L266" s="165"/>
      <c r="M266" s="167">
        <v>3.4</v>
      </c>
      <c r="N266" s="160">
        <f t="shared" si="73"/>
        <v>92480</v>
      </c>
      <c r="O266" s="168"/>
      <c r="P266" s="165"/>
      <c r="Q266" s="156">
        <v>4</v>
      </c>
      <c r="R266" s="159">
        <v>4</v>
      </c>
      <c r="S266" s="160">
        <f t="shared" si="75"/>
        <v>92400</v>
      </c>
      <c r="T266" s="168"/>
      <c r="U266" s="165"/>
      <c r="V266" s="165"/>
      <c r="W266" s="159">
        <v>0</v>
      </c>
      <c r="X266" s="160">
        <f t="shared" si="77"/>
        <v>0</v>
      </c>
      <c r="Y266" s="168"/>
      <c r="Z266" s="165"/>
      <c r="AA266" s="165"/>
      <c r="AB266" s="159">
        <v>0</v>
      </c>
      <c r="AC266" s="160">
        <f t="shared" si="80"/>
        <v>0</v>
      </c>
    </row>
    <row r="267" spans="1:29" x14ac:dyDescent="0.25">
      <c r="A267" s="143" t="s">
        <v>86</v>
      </c>
      <c r="B267" s="153" t="s">
        <v>476</v>
      </c>
      <c r="C267" s="154" t="s">
        <v>182</v>
      </c>
      <c r="D267" s="154">
        <v>339</v>
      </c>
      <c r="E267" s="155"/>
      <c r="F267" s="156">
        <v>7.9</v>
      </c>
      <c r="G267" s="156"/>
      <c r="H267" s="157">
        <f t="shared" ref="H267:H298" si="81">SUM(E267:G267)</f>
        <v>7.9</v>
      </c>
      <c r="I267" s="158">
        <f t="shared" si="71"/>
        <v>188810</v>
      </c>
      <c r="J267" s="155"/>
      <c r="K267" s="156">
        <v>4</v>
      </c>
      <c r="L267" s="156"/>
      <c r="M267" s="159">
        <f t="shared" ref="M267:M298" si="82">SUM(J267:L267)</f>
        <v>4</v>
      </c>
      <c r="N267" s="160">
        <f t="shared" si="73"/>
        <v>108800</v>
      </c>
      <c r="O267" s="161"/>
      <c r="P267" s="156"/>
      <c r="Q267" s="156">
        <v>5</v>
      </c>
      <c r="R267" s="159">
        <f t="shared" ref="R267:R298" si="83">SUM(O267:Q267)</f>
        <v>5</v>
      </c>
      <c r="S267" s="160">
        <f t="shared" si="75"/>
        <v>115500</v>
      </c>
      <c r="T267" s="161"/>
      <c r="U267" s="156"/>
      <c r="V267" s="156"/>
      <c r="W267" s="159">
        <f t="shared" ref="W267:W298" si="84">SUM(T267:V267)</f>
        <v>0</v>
      </c>
      <c r="X267" s="160">
        <f t="shared" si="77"/>
        <v>0</v>
      </c>
      <c r="Y267" s="161"/>
      <c r="Z267" s="156"/>
      <c r="AA267" s="156"/>
      <c r="AB267" s="159">
        <f t="shared" ref="AB267:AB298" si="85">SUM(Y267:AA267)</f>
        <v>0</v>
      </c>
      <c r="AC267" s="160">
        <f t="shared" si="80"/>
        <v>0</v>
      </c>
    </row>
    <row r="268" spans="1:29" x14ac:dyDescent="0.25">
      <c r="A268" s="143" t="s">
        <v>88</v>
      </c>
      <c r="B268" s="153" t="s">
        <v>477</v>
      </c>
      <c r="C268" s="154" t="s">
        <v>123</v>
      </c>
      <c r="D268" s="154">
        <v>340</v>
      </c>
      <c r="E268" s="155"/>
      <c r="F268" s="156">
        <v>2.8</v>
      </c>
      <c r="G268" s="156"/>
      <c r="H268" s="157">
        <f t="shared" si="81"/>
        <v>2.8</v>
      </c>
      <c r="I268" s="158">
        <f t="shared" si="71"/>
        <v>66920</v>
      </c>
      <c r="J268" s="155"/>
      <c r="K268" s="156">
        <v>4.5999999999999996</v>
      </c>
      <c r="L268" s="156"/>
      <c r="M268" s="159">
        <f t="shared" si="82"/>
        <v>4.5999999999999996</v>
      </c>
      <c r="N268" s="160">
        <f t="shared" si="73"/>
        <v>125119.99999999999</v>
      </c>
      <c r="O268" s="161"/>
      <c r="P268" s="156"/>
      <c r="Q268" s="156">
        <v>3.2</v>
      </c>
      <c r="R268" s="159">
        <f t="shared" si="83"/>
        <v>3.2</v>
      </c>
      <c r="S268" s="160">
        <f t="shared" si="75"/>
        <v>73920</v>
      </c>
      <c r="T268" s="161"/>
      <c r="U268" s="156"/>
      <c r="V268" s="156"/>
      <c r="W268" s="159">
        <f t="shared" si="84"/>
        <v>0</v>
      </c>
      <c r="X268" s="160">
        <f t="shared" si="77"/>
        <v>0</v>
      </c>
      <c r="Y268" s="161"/>
      <c r="Z268" s="156"/>
      <c r="AA268" s="156"/>
      <c r="AB268" s="159">
        <f t="shared" si="85"/>
        <v>0</v>
      </c>
      <c r="AC268" s="160">
        <f t="shared" si="80"/>
        <v>0</v>
      </c>
    </row>
    <row r="269" spans="1:29" x14ac:dyDescent="0.25">
      <c r="A269" s="143" t="s">
        <v>90</v>
      </c>
      <c r="B269" s="153" t="s">
        <v>478</v>
      </c>
      <c r="C269" s="154" t="s">
        <v>23</v>
      </c>
      <c r="D269" s="154">
        <v>340</v>
      </c>
      <c r="E269" s="155"/>
      <c r="F269" s="156">
        <v>6</v>
      </c>
      <c r="G269" s="156"/>
      <c r="H269" s="157">
        <f t="shared" si="81"/>
        <v>6</v>
      </c>
      <c r="I269" s="158">
        <f t="shared" si="71"/>
        <v>143400</v>
      </c>
      <c r="J269" s="155"/>
      <c r="K269" s="156">
        <v>3</v>
      </c>
      <c r="L269" s="156"/>
      <c r="M269" s="159">
        <f t="shared" si="82"/>
        <v>3</v>
      </c>
      <c r="N269" s="160">
        <f t="shared" si="73"/>
        <v>81600</v>
      </c>
      <c r="O269" s="161"/>
      <c r="P269" s="156">
        <v>3</v>
      </c>
      <c r="Q269" s="156"/>
      <c r="R269" s="159">
        <f t="shared" si="83"/>
        <v>3</v>
      </c>
      <c r="S269" s="160">
        <f t="shared" si="75"/>
        <v>69300</v>
      </c>
      <c r="T269" s="161"/>
      <c r="U269" s="156"/>
      <c r="V269" s="156"/>
      <c r="W269" s="159">
        <f t="shared" si="84"/>
        <v>0</v>
      </c>
      <c r="X269" s="160">
        <f t="shared" si="77"/>
        <v>0</v>
      </c>
      <c r="Y269" s="161"/>
      <c r="Z269" s="156"/>
      <c r="AA269" s="156"/>
      <c r="AB269" s="159">
        <f t="shared" si="85"/>
        <v>0</v>
      </c>
      <c r="AC269" s="160">
        <f t="shared" si="80"/>
        <v>0</v>
      </c>
    </row>
    <row r="270" spans="1:29" x14ac:dyDescent="0.25">
      <c r="A270" s="143" t="s">
        <v>92</v>
      </c>
      <c r="B270" s="153" t="s">
        <v>479</v>
      </c>
      <c r="C270" s="154" t="s">
        <v>79</v>
      </c>
      <c r="D270" s="154">
        <v>340</v>
      </c>
      <c r="E270" s="155">
        <v>5.5</v>
      </c>
      <c r="F270" s="156"/>
      <c r="G270" s="156"/>
      <c r="H270" s="157">
        <f t="shared" si="81"/>
        <v>5.5</v>
      </c>
      <c r="I270" s="158">
        <f t="shared" si="71"/>
        <v>40095</v>
      </c>
      <c r="J270" s="155">
        <v>8.1</v>
      </c>
      <c r="K270" s="156"/>
      <c r="L270" s="156"/>
      <c r="M270" s="159">
        <f t="shared" si="82"/>
        <v>8.1</v>
      </c>
      <c r="N270" s="160">
        <f t="shared" si="73"/>
        <v>59049</v>
      </c>
      <c r="O270" s="161">
        <v>3.7</v>
      </c>
      <c r="P270" s="156"/>
      <c r="Q270" s="156"/>
      <c r="R270" s="159">
        <f t="shared" si="83"/>
        <v>3.7</v>
      </c>
      <c r="S270" s="160">
        <f t="shared" si="75"/>
        <v>26973</v>
      </c>
      <c r="T270" s="161"/>
      <c r="U270" s="156"/>
      <c r="V270" s="156"/>
      <c r="W270" s="159">
        <f t="shared" si="84"/>
        <v>0</v>
      </c>
      <c r="X270" s="160">
        <f t="shared" si="77"/>
        <v>0</v>
      </c>
      <c r="Y270" s="161">
        <v>5</v>
      </c>
      <c r="Z270" s="156"/>
      <c r="AA270" s="156"/>
      <c r="AB270" s="159">
        <f t="shared" si="85"/>
        <v>5</v>
      </c>
      <c r="AC270" s="160">
        <f t="shared" si="80"/>
        <v>36450</v>
      </c>
    </row>
    <row r="271" spans="1:29" s="128" customFormat="1" x14ac:dyDescent="0.25">
      <c r="A271" s="143" t="s">
        <v>94</v>
      </c>
      <c r="B271" s="153" t="s">
        <v>480</v>
      </c>
      <c r="C271" s="154" t="s">
        <v>70</v>
      </c>
      <c r="D271" s="154">
        <v>341</v>
      </c>
      <c r="E271" s="155"/>
      <c r="F271" s="156">
        <v>9</v>
      </c>
      <c r="G271" s="156"/>
      <c r="H271" s="157">
        <f t="shared" si="81"/>
        <v>9</v>
      </c>
      <c r="I271" s="158">
        <f t="shared" si="71"/>
        <v>215100</v>
      </c>
      <c r="J271" s="155"/>
      <c r="K271" s="156">
        <v>4</v>
      </c>
      <c r="L271" s="156"/>
      <c r="M271" s="159">
        <f t="shared" si="82"/>
        <v>4</v>
      </c>
      <c r="N271" s="160">
        <f t="shared" si="73"/>
        <v>108800</v>
      </c>
      <c r="O271" s="161"/>
      <c r="P271" s="156">
        <v>2</v>
      </c>
      <c r="Q271" s="156"/>
      <c r="R271" s="159">
        <f t="shared" si="83"/>
        <v>2</v>
      </c>
      <c r="S271" s="160">
        <f t="shared" si="75"/>
        <v>46200</v>
      </c>
      <c r="T271" s="161"/>
      <c r="U271" s="156"/>
      <c r="V271" s="156"/>
      <c r="W271" s="159">
        <f t="shared" si="84"/>
        <v>0</v>
      </c>
      <c r="X271" s="160">
        <f t="shared" si="77"/>
        <v>0</v>
      </c>
      <c r="Y271" s="161"/>
      <c r="Z271" s="156"/>
      <c r="AA271" s="156"/>
      <c r="AB271" s="159">
        <f t="shared" si="85"/>
        <v>0</v>
      </c>
      <c r="AC271" s="160">
        <f t="shared" si="80"/>
        <v>0</v>
      </c>
    </row>
    <row r="272" spans="1:29" x14ac:dyDescent="0.25">
      <c r="A272" s="143" t="s">
        <v>97</v>
      </c>
      <c r="B272" s="153" t="s">
        <v>481</v>
      </c>
      <c r="C272" s="154" t="s">
        <v>175</v>
      </c>
      <c r="D272" s="154">
        <v>345</v>
      </c>
      <c r="E272" s="155">
        <v>1.88</v>
      </c>
      <c r="F272" s="156">
        <v>3.6</v>
      </c>
      <c r="G272" s="156"/>
      <c r="H272" s="157">
        <f t="shared" si="81"/>
        <v>5.48</v>
      </c>
      <c r="I272" s="158">
        <f t="shared" si="71"/>
        <v>99745.2</v>
      </c>
      <c r="J272" s="155">
        <v>0.4</v>
      </c>
      <c r="K272" s="156">
        <v>2.9</v>
      </c>
      <c r="L272" s="156"/>
      <c r="M272" s="159">
        <f t="shared" si="82"/>
        <v>3.3</v>
      </c>
      <c r="N272" s="160">
        <f t="shared" si="73"/>
        <v>81796</v>
      </c>
      <c r="O272" s="161"/>
      <c r="P272" s="156">
        <v>2.5</v>
      </c>
      <c r="Q272" s="156"/>
      <c r="R272" s="159">
        <f t="shared" si="83"/>
        <v>2.5</v>
      </c>
      <c r="S272" s="160">
        <f t="shared" si="75"/>
        <v>57750</v>
      </c>
      <c r="T272" s="161"/>
      <c r="U272" s="156"/>
      <c r="V272" s="156"/>
      <c r="W272" s="159">
        <f t="shared" si="84"/>
        <v>0</v>
      </c>
      <c r="X272" s="160">
        <f t="shared" si="77"/>
        <v>0</v>
      </c>
      <c r="Y272" s="161"/>
      <c r="Z272" s="156"/>
      <c r="AA272" s="156"/>
      <c r="AB272" s="159">
        <f t="shared" si="85"/>
        <v>0</v>
      </c>
      <c r="AC272" s="160">
        <f t="shared" si="80"/>
        <v>0</v>
      </c>
    </row>
    <row r="273" spans="1:29" x14ac:dyDescent="0.25">
      <c r="A273" s="143" t="s">
        <v>99</v>
      </c>
      <c r="B273" s="153" t="s">
        <v>482</v>
      </c>
      <c r="C273" s="154" t="s">
        <v>20</v>
      </c>
      <c r="D273" s="154">
        <v>346</v>
      </c>
      <c r="E273" s="155">
        <v>4</v>
      </c>
      <c r="F273" s="156">
        <v>2</v>
      </c>
      <c r="G273" s="156">
        <v>2</v>
      </c>
      <c r="H273" s="157">
        <f t="shared" si="81"/>
        <v>8</v>
      </c>
      <c r="I273" s="158">
        <f t="shared" si="71"/>
        <v>124760</v>
      </c>
      <c r="J273" s="155"/>
      <c r="K273" s="156">
        <v>6</v>
      </c>
      <c r="L273" s="156">
        <v>4</v>
      </c>
      <c r="M273" s="159">
        <f t="shared" si="82"/>
        <v>10</v>
      </c>
      <c r="N273" s="160">
        <f t="shared" si="73"/>
        <v>272000</v>
      </c>
      <c r="O273" s="161"/>
      <c r="P273" s="156">
        <v>5</v>
      </c>
      <c r="Q273" s="156"/>
      <c r="R273" s="159">
        <f t="shared" si="83"/>
        <v>5</v>
      </c>
      <c r="S273" s="160">
        <f t="shared" si="75"/>
        <v>115500</v>
      </c>
      <c r="T273" s="161"/>
      <c r="U273" s="156"/>
      <c r="V273" s="156"/>
      <c r="W273" s="159">
        <f t="shared" si="84"/>
        <v>0</v>
      </c>
      <c r="X273" s="160">
        <f t="shared" si="77"/>
        <v>0</v>
      </c>
      <c r="Y273" s="161"/>
      <c r="Z273" s="156"/>
      <c r="AA273" s="156"/>
      <c r="AB273" s="159">
        <f t="shared" si="85"/>
        <v>0</v>
      </c>
      <c r="AC273" s="160">
        <f t="shared" si="80"/>
        <v>0</v>
      </c>
    </row>
    <row r="274" spans="1:29" x14ac:dyDescent="0.25">
      <c r="A274" s="143" t="s">
        <v>101</v>
      </c>
      <c r="B274" s="153" t="s">
        <v>483</v>
      </c>
      <c r="C274" s="154" t="s">
        <v>31</v>
      </c>
      <c r="D274" s="154">
        <v>346</v>
      </c>
      <c r="E274" s="155"/>
      <c r="F274" s="156">
        <v>4</v>
      </c>
      <c r="G274" s="156"/>
      <c r="H274" s="157">
        <f t="shared" si="81"/>
        <v>4</v>
      </c>
      <c r="I274" s="158">
        <f t="shared" si="71"/>
        <v>95600</v>
      </c>
      <c r="J274" s="155"/>
      <c r="K274" s="156">
        <v>2.6</v>
      </c>
      <c r="L274" s="156"/>
      <c r="M274" s="159">
        <f t="shared" si="82"/>
        <v>2.6</v>
      </c>
      <c r="N274" s="160">
        <f t="shared" si="73"/>
        <v>70720</v>
      </c>
      <c r="O274" s="161"/>
      <c r="P274" s="156"/>
      <c r="Q274" s="156">
        <v>3</v>
      </c>
      <c r="R274" s="159">
        <f t="shared" si="83"/>
        <v>3</v>
      </c>
      <c r="S274" s="160">
        <f t="shared" si="75"/>
        <v>69300</v>
      </c>
      <c r="T274" s="161"/>
      <c r="U274" s="156"/>
      <c r="V274" s="156"/>
      <c r="W274" s="159">
        <f t="shared" si="84"/>
        <v>0</v>
      </c>
      <c r="X274" s="160">
        <f t="shared" si="77"/>
        <v>0</v>
      </c>
      <c r="Y274" s="161">
        <v>0.62</v>
      </c>
      <c r="Z274" s="156"/>
      <c r="AA274" s="156"/>
      <c r="AB274" s="159">
        <f t="shared" si="85"/>
        <v>0.62</v>
      </c>
      <c r="AC274" s="160">
        <f t="shared" si="80"/>
        <v>4519.8</v>
      </c>
    </row>
    <row r="275" spans="1:29" x14ac:dyDescent="0.25">
      <c r="A275" s="143" t="s">
        <v>103</v>
      </c>
      <c r="B275" s="153" t="s">
        <v>484</v>
      </c>
      <c r="C275" s="154" t="s">
        <v>63</v>
      </c>
      <c r="D275" s="154">
        <v>348</v>
      </c>
      <c r="E275" s="155">
        <v>4.3899999999999997</v>
      </c>
      <c r="F275" s="156"/>
      <c r="G275" s="156"/>
      <c r="H275" s="157">
        <f t="shared" si="81"/>
        <v>4.3899999999999997</v>
      </c>
      <c r="I275" s="158">
        <f t="shared" si="71"/>
        <v>32003.1</v>
      </c>
      <c r="J275" s="155">
        <v>0.35</v>
      </c>
      <c r="K275" s="156">
        <v>1.8</v>
      </c>
      <c r="L275" s="156"/>
      <c r="M275" s="159">
        <f t="shared" si="82"/>
        <v>2.15</v>
      </c>
      <c r="N275" s="160">
        <f t="shared" si="73"/>
        <v>51511.5</v>
      </c>
      <c r="O275" s="161"/>
      <c r="P275" s="156"/>
      <c r="Q275" s="156">
        <v>2.2999999999999998</v>
      </c>
      <c r="R275" s="159">
        <f t="shared" si="83"/>
        <v>2.2999999999999998</v>
      </c>
      <c r="S275" s="160">
        <f t="shared" si="75"/>
        <v>53129.999999999993</v>
      </c>
      <c r="T275" s="161"/>
      <c r="U275" s="156"/>
      <c r="V275" s="156"/>
      <c r="W275" s="159">
        <f t="shared" si="84"/>
        <v>0</v>
      </c>
      <c r="X275" s="160">
        <f t="shared" si="77"/>
        <v>0</v>
      </c>
      <c r="Y275" s="161"/>
      <c r="Z275" s="156"/>
      <c r="AA275" s="156"/>
      <c r="AB275" s="159">
        <f t="shared" si="85"/>
        <v>0</v>
      </c>
      <c r="AC275" s="160">
        <f t="shared" si="80"/>
        <v>0</v>
      </c>
    </row>
    <row r="276" spans="1:29" x14ac:dyDescent="0.25">
      <c r="A276" s="143" t="s">
        <v>105</v>
      </c>
      <c r="B276" s="153" t="s">
        <v>485</v>
      </c>
      <c r="C276" s="154" t="s">
        <v>376</v>
      </c>
      <c r="D276" s="154">
        <v>352</v>
      </c>
      <c r="E276" s="155"/>
      <c r="F276" s="156">
        <v>7.6</v>
      </c>
      <c r="G276" s="156"/>
      <c r="H276" s="157">
        <f t="shared" si="81"/>
        <v>7.6</v>
      </c>
      <c r="I276" s="158">
        <f t="shared" si="71"/>
        <v>181640</v>
      </c>
      <c r="J276" s="155">
        <v>0.2</v>
      </c>
      <c r="K276" s="156">
        <v>1.5</v>
      </c>
      <c r="L276" s="156"/>
      <c r="M276" s="159">
        <f t="shared" si="82"/>
        <v>1.7</v>
      </c>
      <c r="N276" s="160">
        <f t="shared" si="73"/>
        <v>42258</v>
      </c>
      <c r="O276" s="161"/>
      <c r="P276" s="156"/>
      <c r="Q276" s="156">
        <v>1.6</v>
      </c>
      <c r="R276" s="159">
        <f t="shared" si="83"/>
        <v>1.6</v>
      </c>
      <c r="S276" s="160">
        <f t="shared" si="75"/>
        <v>36960</v>
      </c>
      <c r="T276" s="161"/>
      <c r="U276" s="156"/>
      <c r="V276" s="156"/>
      <c r="W276" s="159">
        <f t="shared" si="84"/>
        <v>0</v>
      </c>
      <c r="X276" s="160">
        <f t="shared" si="77"/>
        <v>0</v>
      </c>
      <c r="Y276" s="161"/>
      <c r="Z276" s="156"/>
      <c r="AA276" s="156"/>
      <c r="AB276" s="159">
        <f t="shared" si="85"/>
        <v>0</v>
      </c>
      <c r="AC276" s="160">
        <f t="shared" si="80"/>
        <v>0</v>
      </c>
    </row>
    <row r="277" spans="1:29" x14ac:dyDescent="0.25">
      <c r="A277" s="143" t="s">
        <v>107</v>
      </c>
      <c r="B277" s="153" t="s">
        <v>486</v>
      </c>
      <c r="C277" s="154" t="s">
        <v>63</v>
      </c>
      <c r="D277" s="154">
        <v>353</v>
      </c>
      <c r="E277" s="155">
        <v>4.08</v>
      </c>
      <c r="F277" s="156">
        <v>12.1</v>
      </c>
      <c r="G277" s="156"/>
      <c r="H277" s="157">
        <f t="shared" si="81"/>
        <v>16.18</v>
      </c>
      <c r="I277" s="158">
        <f t="shared" si="71"/>
        <v>318933.2</v>
      </c>
      <c r="J277" s="155"/>
      <c r="K277" s="156">
        <v>3.4</v>
      </c>
      <c r="L277" s="156"/>
      <c r="M277" s="159">
        <f t="shared" si="82"/>
        <v>3.4</v>
      </c>
      <c r="N277" s="160">
        <f t="shared" si="73"/>
        <v>92480</v>
      </c>
      <c r="O277" s="161"/>
      <c r="P277" s="156"/>
      <c r="Q277" s="156">
        <v>3.2</v>
      </c>
      <c r="R277" s="159">
        <f t="shared" si="83"/>
        <v>3.2</v>
      </c>
      <c r="S277" s="160">
        <f t="shared" si="75"/>
        <v>73920</v>
      </c>
      <c r="T277" s="161"/>
      <c r="U277" s="156"/>
      <c r="V277" s="156">
        <v>2</v>
      </c>
      <c r="W277" s="159">
        <f t="shared" si="84"/>
        <v>2</v>
      </c>
      <c r="X277" s="160">
        <f t="shared" si="77"/>
        <v>44600</v>
      </c>
      <c r="Y277" s="161"/>
      <c r="Z277" s="156"/>
      <c r="AA277" s="156"/>
      <c r="AB277" s="159">
        <f t="shared" si="85"/>
        <v>0</v>
      </c>
      <c r="AC277" s="160">
        <f t="shared" si="80"/>
        <v>0</v>
      </c>
    </row>
    <row r="278" spans="1:29" x14ac:dyDescent="0.25">
      <c r="A278" s="143" t="s">
        <v>109</v>
      </c>
      <c r="B278" s="153" t="s">
        <v>487</v>
      </c>
      <c r="C278" s="154" t="s">
        <v>96</v>
      </c>
      <c r="D278" s="154">
        <v>354</v>
      </c>
      <c r="E278" s="155">
        <v>3.91</v>
      </c>
      <c r="F278" s="156">
        <v>9.6</v>
      </c>
      <c r="G278" s="156"/>
      <c r="H278" s="157">
        <f t="shared" si="81"/>
        <v>13.51</v>
      </c>
      <c r="I278" s="158">
        <f t="shared" si="71"/>
        <v>257943.9</v>
      </c>
      <c r="J278" s="155">
        <v>5.28</v>
      </c>
      <c r="K278" s="156">
        <v>2.5</v>
      </c>
      <c r="L278" s="156"/>
      <c r="M278" s="159">
        <f t="shared" si="82"/>
        <v>7.78</v>
      </c>
      <c r="N278" s="160">
        <f t="shared" si="73"/>
        <v>106491.20000000001</v>
      </c>
      <c r="O278" s="161"/>
      <c r="P278" s="156"/>
      <c r="Q278" s="156">
        <v>4</v>
      </c>
      <c r="R278" s="159">
        <f t="shared" si="83"/>
        <v>4</v>
      </c>
      <c r="S278" s="160">
        <f t="shared" si="75"/>
        <v>92400</v>
      </c>
      <c r="T278" s="161"/>
      <c r="U278" s="156"/>
      <c r="V278" s="156"/>
      <c r="W278" s="159">
        <f t="shared" si="84"/>
        <v>0</v>
      </c>
      <c r="X278" s="160">
        <f t="shared" si="77"/>
        <v>0</v>
      </c>
      <c r="Y278" s="161"/>
      <c r="Z278" s="156"/>
      <c r="AA278" s="156"/>
      <c r="AB278" s="159">
        <f t="shared" si="85"/>
        <v>0</v>
      </c>
      <c r="AC278" s="160">
        <f t="shared" si="80"/>
        <v>0</v>
      </c>
    </row>
    <row r="279" spans="1:29" x14ac:dyDescent="0.25">
      <c r="A279" s="143" t="s">
        <v>111</v>
      </c>
      <c r="B279" s="153" t="s">
        <v>488</v>
      </c>
      <c r="C279" s="154" t="s">
        <v>175</v>
      </c>
      <c r="D279" s="154">
        <v>355</v>
      </c>
      <c r="E279" s="155">
        <v>2.93</v>
      </c>
      <c r="F279" s="156">
        <v>3.49</v>
      </c>
      <c r="G279" s="156"/>
      <c r="H279" s="157">
        <f t="shared" si="81"/>
        <v>6.42</v>
      </c>
      <c r="I279" s="158">
        <f t="shared" si="71"/>
        <v>104770.7</v>
      </c>
      <c r="J279" s="155"/>
      <c r="K279" s="156"/>
      <c r="L279" s="156"/>
      <c r="M279" s="159">
        <f t="shared" si="82"/>
        <v>0</v>
      </c>
      <c r="N279" s="160">
        <f t="shared" si="73"/>
        <v>0</v>
      </c>
      <c r="O279" s="161"/>
      <c r="P279" s="156"/>
      <c r="Q279" s="156">
        <v>2.7</v>
      </c>
      <c r="R279" s="159">
        <f t="shared" si="83"/>
        <v>2.7</v>
      </c>
      <c r="S279" s="160">
        <f t="shared" si="75"/>
        <v>62370.000000000007</v>
      </c>
      <c r="T279" s="161"/>
      <c r="U279" s="156"/>
      <c r="V279" s="156">
        <v>2.7</v>
      </c>
      <c r="W279" s="159">
        <f t="shared" si="84"/>
        <v>2.7</v>
      </c>
      <c r="X279" s="160">
        <f t="shared" si="77"/>
        <v>60210.000000000007</v>
      </c>
      <c r="Y279" s="161"/>
      <c r="Z279" s="156"/>
      <c r="AA279" s="156"/>
      <c r="AB279" s="159">
        <f t="shared" si="85"/>
        <v>0</v>
      </c>
      <c r="AC279" s="160">
        <f t="shared" si="80"/>
        <v>0</v>
      </c>
    </row>
    <row r="280" spans="1:29" x14ac:dyDescent="0.25">
      <c r="A280" s="143" t="s">
        <v>113</v>
      </c>
      <c r="B280" s="153" t="s">
        <v>489</v>
      </c>
      <c r="C280" s="154" t="s">
        <v>175</v>
      </c>
      <c r="D280" s="154">
        <v>357</v>
      </c>
      <c r="E280" s="155"/>
      <c r="F280" s="156">
        <v>0.1</v>
      </c>
      <c r="G280" s="156"/>
      <c r="H280" s="157">
        <f t="shared" si="81"/>
        <v>0.1</v>
      </c>
      <c r="I280" s="158">
        <f t="shared" si="71"/>
        <v>2390</v>
      </c>
      <c r="J280" s="155"/>
      <c r="K280" s="156">
        <v>1.4</v>
      </c>
      <c r="L280" s="156">
        <v>0.9</v>
      </c>
      <c r="M280" s="159">
        <f t="shared" si="82"/>
        <v>2.2999999999999998</v>
      </c>
      <c r="N280" s="160">
        <f t="shared" si="73"/>
        <v>62560</v>
      </c>
      <c r="O280" s="161">
        <v>2.6</v>
      </c>
      <c r="P280" s="156"/>
      <c r="Q280" s="156">
        <v>2</v>
      </c>
      <c r="R280" s="159">
        <f t="shared" si="83"/>
        <v>4.5999999999999996</v>
      </c>
      <c r="S280" s="160">
        <f t="shared" si="75"/>
        <v>65154</v>
      </c>
      <c r="T280" s="161"/>
      <c r="U280" s="156"/>
      <c r="V280" s="156"/>
      <c r="W280" s="159">
        <f t="shared" si="84"/>
        <v>0</v>
      </c>
      <c r="X280" s="160">
        <f t="shared" si="77"/>
        <v>0</v>
      </c>
      <c r="Y280" s="161"/>
      <c r="Z280" s="156"/>
      <c r="AA280" s="156"/>
      <c r="AB280" s="159">
        <f t="shared" si="85"/>
        <v>0</v>
      </c>
      <c r="AC280" s="160">
        <f t="shared" si="80"/>
        <v>0</v>
      </c>
    </row>
    <row r="281" spans="1:29" x14ac:dyDescent="0.25">
      <c r="A281" s="143" t="s">
        <v>115</v>
      </c>
      <c r="B281" s="153" t="s">
        <v>490</v>
      </c>
      <c r="C281" s="154" t="s">
        <v>123</v>
      </c>
      <c r="D281" s="154">
        <v>358</v>
      </c>
      <c r="E281" s="155">
        <v>3.4</v>
      </c>
      <c r="F281" s="156"/>
      <c r="G281" s="156"/>
      <c r="H281" s="157">
        <f t="shared" si="81"/>
        <v>3.4</v>
      </c>
      <c r="I281" s="158">
        <f t="shared" si="71"/>
        <v>24786</v>
      </c>
      <c r="J281" s="155">
        <v>6.5</v>
      </c>
      <c r="K281" s="156"/>
      <c r="L281" s="156"/>
      <c r="M281" s="159">
        <f t="shared" si="82"/>
        <v>6.5</v>
      </c>
      <c r="N281" s="160">
        <f t="shared" si="73"/>
        <v>47385</v>
      </c>
      <c r="O281" s="161">
        <v>6.2</v>
      </c>
      <c r="P281" s="156"/>
      <c r="Q281" s="156"/>
      <c r="R281" s="159">
        <f t="shared" si="83"/>
        <v>6.2</v>
      </c>
      <c r="S281" s="160">
        <f t="shared" si="75"/>
        <v>45198</v>
      </c>
      <c r="T281" s="161"/>
      <c r="U281" s="156"/>
      <c r="V281" s="156"/>
      <c r="W281" s="159">
        <f t="shared" si="84"/>
        <v>0</v>
      </c>
      <c r="X281" s="160">
        <f t="shared" si="77"/>
        <v>0</v>
      </c>
      <c r="Y281" s="161"/>
      <c r="Z281" s="156"/>
      <c r="AA281" s="156"/>
      <c r="AB281" s="159">
        <f t="shared" si="85"/>
        <v>0</v>
      </c>
      <c r="AC281" s="160">
        <f t="shared" si="80"/>
        <v>0</v>
      </c>
    </row>
    <row r="282" spans="1:29" x14ac:dyDescent="0.25">
      <c r="A282" s="143" t="s">
        <v>117</v>
      </c>
      <c r="B282" s="153" t="s">
        <v>491</v>
      </c>
      <c r="C282" s="154" t="s">
        <v>96</v>
      </c>
      <c r="D282" s="154">
        <v>358</v>
      </c>
      <c r="E282" s="155"/>
      <c r="F282" s="156">
        <v>4</v>
      </c>
      <c r="G282" s="156"/>
      <c r="H282" s="157">
        <f t="shared" si="81"/>
        <v>4</v>
      </c>
      <c r="I282" s="158">
        <f t="shared" si="71"/>
        <v>95600</v>
      </c>
      <c r="J282" s="155"/>
      <c r="K282" s="156">
        <v>5</v>
      </c>
      <c r="L282" s="156"/>
      <c r="M282" s="159">
        <f t="shared" si="82"/>
        <v>5</v>
      </c>
      <c r="N282" s="160">
        <f t="shared" si="73"/>
        <v>136000</v>
      </c>
      <c r="O282" s="161"/>
      <c r="P282" s="156"/>
      <c r="Q282" s="156">
        <v>4.8</v>
      </c>
      <c r="R282" s="159">
        <f t="shared" si="83"/>
        <v>4.8</v>
      </c>
      <c r="S282" s="160">
        <f t="shared" si="75"/>
        <v>110880</v>
      </c>
      <c r="T282" s="161"/>
      <c r="U282" s="156"/>
      <c r="V282" s="156"/>
      <c r="W282" s="159">
        <f t="shared" si="84"/>
        <v>0</v>
      </c>
      <c r="X282" s="160">
        <f t="shared" si="77"/>
        <v>0</v>
      </c>
      <c r="Y282" s="161"/>
      <c r="Z282" s="156"/>
      <c r="AA282" s="156"/>
      <c r="AB282" s="159">
        <f t="shared" si="85"/>
        <v>0</v>
      </c>
      <c r="AC282" s="160">
        <f t="shared" si="80"/>
        <v>0</v>
      </c>
    </row>
    <row r="283" spans="1:29" x14ac:dyDescent="0.25">
      <c r="A283" s="143" t="s">
        <v>119</v>
      </c>
      <c r="B283" s="153" t="s">
        <v>492</v>
      </c>
      <c r="C283" s="154" t="s">
        <v>20</v>
      </c>
      <c r="D283" s="154">
        <v>366</v>
      </c>
      <c r="E283" s="155">
        <v>1.3</v>
      </c>
      <c r="F283" s="156">
        <v>3.4</v>
      </c>
      <c r="G283" s="156"/>
      <c r="H283" s="157">
        <f t="shared" si="81"/>
        <v>4.7</v>
      </c>
      <c r="I283" s="158">
        <f t="shared" si="71"/>
        <v>90737</v>
      </c>
      <c r="J283" s="155"/>
      <c r="K283" s="156"/>
      <c r="L283" s="156">
        <v>8</v>
      </c>
      <c r="M283" s="159">
        <f t="shared" si="82"/>
        <v>8</v>
      </c>
      <c r="N283" s="160">
        <f t="shared" si="73"/>
        <v>217600</v>
      </c>
      <c r="O283" s="161"/>
      <c r="P283" s="156"/>
      <c r="Q283" s="156">
        <v>10</v>
      </c>
      <c r="R283" s="159">
        <f t="shared" si="83"/>
        <v>10</v>
      </c>
      <c r="S283" s="160">
        <f t="shared" si="75"/>
        <v>231000</v>
      </c>
      <c r="T283" s="161"/>
      <c r="U283" s="156"/>
      <c r="V283" s="156"/>
      <c r="W283" s="159">
        <f t="shared" si="84"/>
        <v>0</v>
      </c>
      <c r="X283" s="160">
        <f t="shared" si="77"/>
        <v>0</v>
      </c>
      <c r="Y283" s="161"/>
      <c r="Z283" s="156"/>
      <c r="AA283" s="156"/>
      <c r="AB283" s="159">
        <f t="shared" si="85"/>
        <v>0</v>
      </c>
      <c r="AC283" s="160">
        <f t="shared" si="80"/>
        <v>0</v>
      </c>
    </row>
    <row r="284" spans="1:29" x14ac:dyDescent="0.25">
      <c r="A284" s="143" t="s">
        <v>121</v>
      </c>
      <c r="B284" s="153" t="s">
        <v>493</v>
      </c>
      <c r="C284" s="154" t="s">
        <v>96</v>
      </c>
      <c r="D284" s="154">
        <v>366</v>
      </c>
      <c r="E284" s="155">
        <v>0.1</v>
      </c>
      <c r="F284" s="156">
        <v>10.7</v>
      </c>
      <c r="G284" s="156"/>
      <c r="H284" s="157">
        <f t="shared" si="81"/>
        <v>10.799999999999999</v>
      </c>
      <c r="I284" s="158">
        <f t="shared" si="71"/>
        <v>256458.99999999997</v>
      </c>
      <c r="J284" s="155">
        <v>2.69</v>
      </c>
      <c r="K284" s="156">
        <v>1.2</v>
      </c>
      <c r="L284" s="156"/>
      <c r="M284" s="159">
        <f t="shared" si="82"/>
        <v>3.8899999999999997</v>
      </c>
      <c r="N284" s="160">
        <f t="shared" si="73"/>
        <v>52250.1</v>
      </c>
      <c r="O284" s="161"/>
      <c r="P284" s="156"/>
      <c r="Q284" s="156">
        <v>2.9</v>
      </c>
      <c r="R284" s="159">
        <f t="shared" si="83"/>
        <v>2.9</v>
      </c>
      <c r="S284" s="160">
        <f t="shared" si="75"/>
        <v>66990</v>
      </c>
      <c r="T284" s="161"/>
      <c r="U284" s="156"/>
      <c r="V284" s="156"/>
      <c r="W284" s="159">
        <f t="shared" si="84"/>
        <v>0</v>
      </c>
      <c r="X284" s="160">
        <f t="shared" si="77"/>
        <v>0</v>
      </c>
      <c r="Y284" s="161"/>
      <c r="Z284" s="156"/>
      <c r="AA284" s="156"/>
      <c r="AB284" s="159">
        <f t="shared" si="85"/>
        <v>0</v>
      </c>
      <c r="AC284" s="160">
        <f t="shared" si="80"/>
        <v>0</v>
      </c>
    </row>
    <row r="285" spans="1:29" x14ac:dyDescent="0.25">
      <c r="A285" s="143" t="s">
        <v>124</v>
      </c>
      <c r="B285" s="153" t="s">
        <v>494</v>
      </c>
      <c r="C285" s="154" t="s">
        <v>26</v>
      </c>
      <c r="D285" s="154">
        <v>368</v>
      </c>
      <c r="E285" s="155">
        <v>2.59</v>
      </c>
      <c r="F285" s="156">
        <v>7.9</v>
      </c>
      <c r="G285" s="156"/>
      <c r="H285" s="157">
        <f t="shared" si="81"/>
        <v>10.49</v>
      </c>
      <c r="I285" s="158">
        <f t="shared" si="71"/>
        <v>207691.1</v>
      </c>
      <c r="J285" s="155"/>
      <c r="K285" s="156">
        <v>1.9</v>
      </c>
      <c r="L285" s="156"/>
      <c r="M285" s="159">
        <f t="shared" si="82"/>
        <v>1.9</v>
      </c>
      <c r="N285" s="160">
        <f t="shared" si="73"/>
        <v>51680</v>
      </c>
      <c r="O285" s="161"/>
      <c r="P285" s="156"/>
      <c r="Q285" s="156">
        <v>3.3</v>
      </c>
      <c r="R285" s="159">
        <f t="shared" si="83"/>
        <v>3.3</v>
      </c>
      <c r="S285" s="160">
        <f t="shared" si="75"/>
        <v>76230</v>
      </c>
      <c r="T285" s="161"/>
      <c r="U285" s="156"/>
      <c r="V285" s="156"/>
      <c r="W285" s="159">
        <f t="shared" si="84"/>
        <v>0</v>
      </c>
      <c r="X285" s="160">
        <f t="shared" si="77"/>
        <v>0</v>
      </c>
      <c r="Y285" s="161"/>
      <c r="Z285" s="156"/>
      <c r="AA285" s="156"/>
      <c r="AB285" s="159">
        <f t="shared" si="85"/>
        <v>0</v>
      </c>
      <c r="AC285" s="160">
        <f t="shared" si="80"/>
        <v>0</v>
      </c>
    </row>
    <row r="286" spans="1:29" x14ac:dyDescent="0.25">
      <c r="A286" s="143" t="s">
        <v>126</v>
      </c>
      <c r="B286" s="153" t="s">
        <v>495</v>
      </c>
      <c r="C286" s="154" t="s">
        <v>123</v>
      </c>
      <c r="D286" s="154">
        <v>371</v>
      </c>
      <c r="E286" s="155"/>
      <c r="F286" s="156">
        <v>6.8</v>
      </c>
      <c r="G286" s="156"/>
      <c r="H286" s="157">
        <f t="shared" si="81"/>
        <v>6.8</v>
      </c>
      <c r="I286" s="158">
        <f t="shared" si="71"/>
        <v>162520</v>
      </c>
      <c r="J286" s="155"/>
      <c r="K286" s="156">
        <v>4.5999999999999996</v>
      </c>
      <c r="L286" s="156"/>
      <c r="M286" s="159">
        <f t="shared" si="82"/>
        <v>4.5999999999999996</v>
      </c>
      <c r="N286" s="160">
        <f t="shared" si="73"/>
        <v>125119.99999999999</v>
      </c>
      <c r="O286" s="161"/>
      <c r="P286" s="156"/>
      <c r="Q286" s="156">
        <v>3.2</v>
      </c>
      <c r="R286" s="159">
        <f t="shared" si="83"/>
        <v>3.2</v>
      </c>
      <c r="S286" s="160">
        <f t="shared" si="75"/>
        <v>73920</v>
      </c>
      <c r="T286" s="161"/>
      <c r="U286" s="156"/>
      <c r="V286" s="156"/>
      <c r="W286" s="159">
        <f t="shared" si="84"/>
        <v>0</v>
      </c>
      <c r="X286" s="160">
        <f t="shared" si="77"/>
        <v>0</v>
      </c>
      <c r="Y286" s="161"/>
      <c r="Z286" s="156"/>
      <c r="AA286" s="156"/>
      <c r="AB286" s="159">
        <f t="shared" si="85"/>
        <v>0</v>
      </c>
      <c r="AC286" s="160">
        <f t="shared" si="80"/>
        <v>0</v>
      </c>
    </row>
    <row r="287" spans="1:29" x14ac:dyDescent="0.25">
      <c r="A287" s="143" t="s">
        <v>128</v>
      </c>
      <c r="B287" s="153" t="s">
        <v>496</v>
      </c>
      <c r="C287" s="154" t="s">
        <v>36</v>
      </c>
      <c r="D287" s="154">
        <v>371</v>
      </c>
      <c r="E287" s="155"/>
      <c r="F287" s="156">
        <v>14.4</v>
      </c>
      <c r="G287" s="156"/>
      <c r="H287" s="157">
        <f t="shared" si="81"/>
        <v>14.4</v>
      </c>
      <c r="I287" s="158">
        <f t="shared" si="71"/>
        <v>344160</v>
      </c>
      <c r="J287" s="155"/>
      <c r="K287" s="156">
        <v>5.2</v>
      </c>
      <c r="L287" s="156"/>
      <c r="M287" s="159">
        <f t="shared" si="82"/>
        <v>5.2</v>
      </c>
      <c r="N287" s="160">
        <f t="shared" si="73"/>
        <v>141440</v>
      </c>
      <c r="O287" s="161"/>
      <c r="P287" s="156"/>
      <c r="Q287" s="156">
        <v>3.2</v>
      </c>
      <c r="R287" s="159">
        <f t="shared" si="83"/>
        <v>3.2</v>
      </c>
      <c r="S287" s="160">
        <f t="shared" si="75"/>
        <v>73920</v>
      </c>
      <c r="T287" s="161"/>
      <c r="U287" s="156"/>
      <c r="V287" s="156"/>
      <c r="W287" s="159">
        <f t="shared" si="84"/>
        <v>0</v>
      </c>
      <c r="X287" s="160">
        <f t="shared" si="77"/>
        <v>0</v>
      </c>
      <c r="Y287" s="161"/>
      <c r="Z287" s="156"/>
      <c r="AA287" s="156"/>
      <c r="AB287" s="159">
        <f t="shared" si="85"/>
        <v>0</v>
      </c>
      <c r="AC287" s="160">
        <f t="shared" si="80"/>
        <v>0</v>
      </c>
    </row>
    <row r="288" spans="1:29" x14ac:dyDescent="0.25">
      <c r="A288" s="143" t="s">
        <v>130</v>
      </c>
      <c r="B288" s="153" t="s">
        <v>497</v>
      </c>
      <c r="C288" s="154" t="s">
        <v>175</v>
      </c>
      <c r="D288" s="154">
        <v>371</v>
      </c>
      <c r="E288" s="155">
        <v>2.91</v>
      </c>
      <c r="F288" s="156">
        <v>1.1200000000000001</v>
      </c>
      <c r="G288" s="156"/>
      <c r="H288" s="157">
        <f t="shared" si="81"/>
        <v>4.03</v>
      </c>
      <c r="I288" s="158">
        <f t="shared" si="71"/>
        <v>47981.900000000009</v>
      </c>
      <c r="J288" s="155">
        <v>1.1200000000000001</v>
      </c>
      <c r="K288" s="156">
        <v>5.8</v>
      </c>
      <c r="L288" s="156"/>
      <c r="M288" s="159">
        <f t="shared" si="82"/>
        <v>6.92</v>
      </c>
      <c r="N288" s="160">
        <f t="shared" si="73"/>
        <v>165924.79999999999</v>
      </c>
      <c r="O288" s="161"/>
      <c r="P288" s="156">
        <v>3</v>
      </c>
      <c r="Q288" s="156"/>
      <c r="R288" s="159">
        <f t="shared" si="83"/>
        <v>3</v>
      </c>
      <c r="S288" s="160">
        <f t="shared" si="75"/>
        <v>69300</v>
      </c>
      <c r="T288" s="161"/>
      <c r="U288" s="156"/>
      <c r="V288" s="156"/>
      <c r="W288" s="159">
        <f t="shared" si="84"/>
        <v>0</v>
      </c>
      <c r="X288" s="160">
        <f t="shared" si="77"/>
        <v>0</v>
      </c>
      <c r="Y288" s="161"/>
      <c r="Z288" s="156"/>
      <c r="AA288" s="156"/>
      <c r="AB288" s="159">
        <f t="shared" si="85"/>
        <v>0</v>
      </c>
      <c r="AC288" s="160">
        <f t="shared" si="80"/>
        <v>0</v>
      </c>
    </row>
    <row r="289" spans="1:29" x14ac:dyDescent="0.25">
      <c r="A289" s="143" t="s">
        <v>132</v>
      </c>
      <c r="B289" s="153" t="s">
        <v>498</v>
      </c>
      <c r="C289" s="154" t="s">
        <v>123</v>
      </c>
      <c r="D289" s="154">
        <v>373</v>
      </c>
      <c r="E289" s="155"/>
      <c r="F289" s="156">
        <v>7.2</v>
      </c>
      <c r="G289" s="156"/>
      <c r="H289" s="157">
        <f t="shared" si="81"/>
        <v>7.2</v>
      </c>
      <c r="I289" s="158">
        <f t="shared" si="71"/>
        <v>172080</v>
      </c>
      <c r="J289" s="155"/>
      <c r="K289" s="156">
        <v>6.9</v>
      </c>
      <c r="L289" s="156"/>
      <c r="M289" s="159">
        <f t="shared" si="82"/>
        <v>6.9</v>
      </c>
      <c r="N289" s="160">
        <f t="shared" si="73"/>
        <v>187680</v>
      </c>
      <c r="O289" s="161"/>
      <c r="P289" s="156">
        <v>6</v>
      </c>
      <c r="Q289" s="156"/>
      <c r="R289" s="159">
        <f t="shared" si="83"/>
        <v>6</v>
      </c>
      <c r="S289" s="160">
        <f t="shared" si="75"/>
        <v>138600</v>
      </c>
      <c r="T289" s="161"/>
      <c r="U289" s="156"/>
      <c r="V289" s="156"/>
      <c r="W289" s="159">
        <f t="shared" si="84"/>
        <v>0</v>
      </c>
      <c r="X289" s="160">
        <f t="shared" si="77"/>
        <v>0</v>
      </c>
      <c r="Y289" s="161"/>
      <c r="Z289" s="156"/>
      <c r="AA289" s="156"/>
      <c r="AB289" s="159">
        <f t="shared" si="85"/>
        <v>0</v>
      </c>
      <c r="AC289" s="160">
        <f t="shared" si="80"/>
        <v>0</v>
      </c>
    </row>
    <row r="290" spans="1:29" x14ac:dyDescent="0.25">
      <c r="A290" s="143" t="s">
        <v>134</v>
      </c>
      <c r="B290" s="153" t="s">
        <v>499</v>
      </c>
      <c r="C290" s="154" t="s">
        <v>175</v>
      </c>
      <c r="D290" s="154">
        <v>375</v>
      </c>
      <c r="E290" s="155">
        <v>5.03</v>
      </c>
      <c r="F290" s="156">
        <v>1.1000000000000001</v>
      </c>
      <c r="G290" s="156"/>
      <c r="H290" s="157">
        <f t="shared" si="81"/>
        <v>6.1300000000000008</v>
      </c>
      <c r="I290" s="158">
        <f t="shared" si="71"/>
        <v>62958.700000000012</v>
      </c>
      <c r="J290" s="155">
        <v>4.72</v>
      </c>
      <c r="K290" s="156">
        <v>0.54</v>
      </c>
      <c r="L290" s="156"/>
      <c r="M290" s="159">
        <f t="shared" si="82"/>
        <v>5.26</v>
      </c>
      <c r="N290" s="160">
        <f t="shared" si="73"/>
        <v>49096.799999999996</v>
      </c>
      <c r="O290" s="161"/>
      <c r="P290" s="156"/>
      <c r="Q290" s="156">
        <v>3.6</v>
      </c>
      <c r="R290" s="159">
        <f t="shared" si="83"/>
        <v>3.6</v>
      </c>
      <c r="S290" s="160">
        <f t="shared" si="75"/>
        <v>83160</v>
      </c>
      <c r="T290" s="161"/>
      <c r="U290" s="156"/>
      <c r="V290" s="156"/>
      <c r="W290" s="159">
        <f t="shared" si="84"/>
        <v>0</v>
      </c>
      <c r="X290" s="160">
        <f t="shared" si="77"/>
        <v>0</v>
      </c>
      <c r="Y290" s="161"/>
      <c r="Z290" s="156"/>
      <c r="AA290" s="156"/>
      <c r="AB290" s="159">
        <f t="shared" si="85"/>
        <v>0</v>
      </c>
      <c r="AC290" s="160">
        <f t="shared" si="80"/>
        <v>0</v>
      </c>
    </row>
    <row r="291" spans="1:29" x14ac:dyDescent="0.25">
      <c r="A291" s="143" t="s">
        <v>136</v>
      </c>
      <c r="B291" s="153" t="s">
        <v>500</v>
      </c>
      <c r="C291" s="154" t="s">
        <v>146</v>
      </c>
      <c r="D291" s="154">
        <v>377</v>
      </c>
      <c r="E291" s="155"/>
      <c r="F291" s="156">
        <v>18</v>
      </c>
      <c r="G291" s="156"/>
      <c r="H291" s="157">
        <f t="shared" si="81"/>
        <v>18</v>
      </c>
      <c r="I291" s="158">
        <f t="shared" si="71"/>
        <v>430200</v>
      </c>
      <c r="J291" s="155"/>
      <c r="K291" s="156">
        <v>11.2</v>
      </c>
      <c r="L291" s="156"/>
      <c r="M291" s="159">
        <f t="shared" si="82"/>
        <v>11.2</v>
      </c>
      <c r="N291" s="160">
        <f t="shared" si="73"/>
        <v>304640</v>
      </c>
      <c r="O291" s="161"/>
      <c r="P291" s="156">
        <v>4.5999999999999996</v>
      </c>
      <c r="Q291" s="156"/>
      <c r="R291" s="159">
        <f t="shared" si="83"/>
        <v>4.5999999999999996</v>
      </c>
      <c r="S291" s="160">
        <f t="shared" si="75"/>
        <v>106259.99999999999</v>
      </c>
      <c r="T291" s="161"/>
      <c r="U291" s="156"/>
      <c r="V291" s="156"/>
      <c r="W291" s="159">
        <f t="shared" si="84"/>
        <v>0</v>
      </c>
      <c r="X291" s="160">
        <f t="shared" si="77"/>
        <v>0</v>
      </c>
      <c r="Y291" s="161"/>
      <c r="Z291" s="156"/>
      <c r="AA291" s="156"/>
      <c r="AB291" s="159">
        <f t="shared" si="85"/>
        <v>0</v>
      </c>
      <c r="AC291" s="160">
        <f t="shared" si="80"/>
        <v>0</v>
      </c>
    </row>
    <row r="292" spans="1:29" x14ac:dyDescent="0.25">
      <c r="A292" s="143" t="s">
        <v>138</v>
      </c>
      <c r="B292" s="153" t="s">
        <v>501</v>
      </c>
      <c r="C292" s="154" t="s">
        <v>26</v>
      </c>
      <c r="D292" s="154">
        <v>377</v>
      </c>
      <c r="E292" s="155"/>
      <c r="F292" s="156"/>
      <c r="G292" s="156"/>
      <c r="H292" s="157">
        <f t="shared" si="81"/>
        <v>0</v>
      </c>
      <c r="I292" s="158">
        <f t="shared" si="71"/>
        <v>0</v>
      </c>
      <c r="J292" s="155"/>
      <c r="K292" s="156">
        <v>11</v>
      </c>
      <c r="L292" s="156"/>
      <c r="M292" s="159">
        <f t="shared" si="82"/>
        <v>11</v>
      </c>
      <c r="N292" s="160">
        <f t="shared" si="73"/>
        <v>299200</v>
      </c>
      <c r="O292" s="161"/>
      <c r="P292" s="156">
        <v>6</v>
      </c>
      <c r="Q292" s="156"/>
      <c r="R292" s="159">
        <f t="shared" si="83"/>
        <v>6</v>
      </c>
      <c r="S292" s="160">
        <f t="shared" si="75"/>
        <v>138600</v>
      </c>
      <c r="T292" s="161"/>
      <c r="U292" s="156"/>
      <c r="V292" s="156"/>
      <c r="W292" s="159">
        <f t="shared" si="84"/>
        <v>0</v>
      </c>
      <c r="X292" s="160">
        <f t="shared" si="77"/>
        <v>0</v>
      </c>
      <c r="Y292" s="161"/>
      <c r="Z292" s="156"/>
      <c r="AA292" s="156"/>
      <c r="AB292" s="159">
        <f t="shared" si="85"/>
        <v>0</v>
      </c>
      <c r="AC292" s="160">
        <f t="shared" si="80"/>
        <v>0</v>
      </c>
    </row>
    <row r="293" spans="1:29" x14ac:dyDescent="0.25">
      <c r="A293" s="143" t="s">
        <v>140</v>
      </c>
      <c r="B293" s="153" t="s">
        <v>502</v>
      </c>
      <c r="C293" s="154" t="s">
        <v>36</v>
      </c>
      <c r="D293" s="154">
        <v>381</v>
      </c>
      <c r="E293" s="155">
        <v>0.6</v>
      </c>
      <c r="F293" s="156">
        <v>6.3</v>
      </c>
      <c r="G293" s="156"/>
      <c r="H293" s="157">
        <f t="shared" si="81"/>
        <v>6.8999999999999995</v>
      </c>
      <c r="I293" s="158">
        <f t="shared" si="71"/>
        <v>154944</v>
      </c>
      <c r="J293" s="155">
        <v>0.7</v>
      </c>
      <c r="K293" s="156">
        <v>2.6</v>
      </c>
      <c r="L293" s="156"/>
      <c r="M293" s="159">
        <f t="shared" si="82"/>
        <v>3.3</v>
      </c>
      <c r="N293" s="160">
        <f t="shared" si="73"/>
        <v>75823</v>
      </c>
      <c r="O293" s="161">
        <v>0.4</v>
      </c>
      <c r="P293" s="156"/>
      <c r="Q293" s="156">
        <v>2.6</v>
      </c>
      <c r="R293" s="159">
        <f t="shared" si="83"/>
        <v>3</v>
      </c>
      <c r="S293" s="160">
        <f t="shared" si="75"/>
        <v>62976</v>
      </c>
      <c r="T293" s="161"/>
      <c r="U293" s="156"/>
      <c r="V293" s="156"/>
      <c r="W293" s="159">
        <f t="shared" si="84"/>
        <v>0</v>
      </c>
      <c r="X293" s="160">
        <f t="shared" si="77"/>
        <v>0</v>
      </c>
      <c r="Y293" s="161"/>
      <c r="Z293" s="156"/>
      <c r="AA293" s="156"/>
      <c r="AB293" s="159">
        <f t="shared" si="85"/>
        <v>0</v>
      </c>
      <c r="AC293" s="160">
        <f t="shared" si="80"/>
        <v>0</v>
      </c>
    </row>
    <row r="294" spans="1:29" x14ac:dyDescent="0.25">
      <c r="A294" s="143" t="s">
        <v>142</v>
      </c>
      <c r="B294" s="153" t="s">
        <v>503</v>
      </c>
      <c r="C294" s="154" t="s">
        <v>175</v>
      </c>
      <c r="D294" s="154">
        <v>383</v>
      </c>
      <c r="E294" s="155">
        <v>0.1</v>
      </c>
      <c r="F294" s="156">
        <v>6.4</v>
      </c>
      <c r="G294" s="156"/>
      <c r="H294" s="157">
        <f t="shared" si="81"/>
        <v>6.5</v>
      </c>
      <c r="I294" s="158">
        <f t="shared" si="71"/>
        <v>153689</v>
      </c>
      <c r="J294" s="155">
        <v>4.7300000000000004</v>
      </c>
      <c r="K294" s="156">
        <v>3.2</v>
      </c>
      <c r="L294" s="156"/>
      <c r="M294" s="159">
        <f t="shared" si="82"/>
        <v>7.9300000000000006</v>
      </c>
      <c r="N294" s="160">
        <f t="shared" si="73"/>
        <v>121521.70000000001</v>
      </c>
      <c r="O294" s="161"/>
      <c r="P294" s="156"/>
      <c r="Q294" s="156">
        <v>4.4000000000000004</v>
      </c>
      <c r="R294" s="159">
        <f t="shared" si="83"/>
        <v>4.4000000000000004</v>
      </c>
      <c r="S294" s="160">
        <f t="shared" si="75"/>
        <v>101640.00000000001</v>
      </c>
      <c r="T294" s="161"/>
      <c r="U294" s="156"/>
      <c r="V294" s="156"/>
      <c r="W294" s="159">
        <f t="shared" si="84"/>
        <v>0</v>
      </c>
      <c r="X294" s="160">
        <f t="shared" si="77"/>
        <v>0</v>
      </c>
      <c r="Y294" s="161"/>
      <c r="Z294" s="156"/>
      <c r="AA294" s="156"/>
      <c r="AB294" s="159">
        <f t="shared" si="85"/>
        <v>0</v>
      </c>
      <c r="AC294" s="160">
        <f t="shared" si="80"/>
        <v>0</v>
      </c>
    </row>
    <row r="295" spans="1:29" x14ac:dyDescent="0.25">
      <c r="A295" s="143" t="s">
        <v>144</v>
      </c>
      <c r="B295" s="153" t="s">
        <v>504</v>
      </c>
      <c r="C295" s="154" t="s">
        <v>151</v>
      </c>
      <c r="D295" s="154">
        <v>384</v>
      </c>
      <c r="E295" s="155">
        <v>4.6500000000000004</v>
      </c>
      <c r="F295" s="156">
        <v>5</v>
      </c>
      <c r="G295" s="156"/>
      <c r="H295" s="157">
        <f t="shared" si="81"/>
        <v>9.65</v>
      </c>
      <c r="I295" s="158">
        <f t="shared" si="71"/>
        <v>153398.5</v>
      </c>
      <c r="J295" s="155">
        <v>3.24</v>
      </c>
      <c r="K295" s="156">
        <v>2.1</v>
      </c>
      <c r="L295" s="156"/>
      <c r="M295" s="159">
        <f t="shared" si="82"/>
        <v>5.34</v>
      </c>
      <c r="N295" s="160">
        <f t="shared" si="73"/>
        <v>80739.600000000006</v>
      </c>
      <c r="O295" s="161"/>
      <c r="P295" s="156">
        <v>3.8</v>
      </c>
      <c r="Q295" s="156"/>
      <c r="R295" s="159">
        <f t="shared" si="83"/>
        <v>3.8</v>
      </c>
      <c r="S295" s="160">
        <f t="shared" si="75"/>
        <v>87780</v>
      </c>
      <c r="T295" s="161"/>
      <c r="U295" s="156"/>
      <c r="V295" s="156"/>
      <c r="W295" s="159">
        <f t="shared" si="84"/>
        <v>0</v>
      </c>
      <c r="X295" s="160">
        <f t="shared" si="77"/>
        <v>0</v>
      </c>
      <c r="Y295" s="161"/>
      <c r="Z295" s="156"/>
      <c r="AA295" s="156"/>
      <c r="AB295" s="159">
        <f t="shared" si="85"/>
        <v>0</v>
      </c>
      <c r="AC295" s="160">
        <f t="shared" si="80"/>
        <v>0</v>
      </c>
    </row>
    <row r="296" spans="1:29" x14ac:dyDescent="0.25">
      <c r="A296" s="143" t="s">
        <v>147</v>
      </c>
      <c r="B296" s="153" t="s">
        <v>505</v>
      </c>
      <c r="C296" s="154" t="s">
        <v>20</v>
      </c>
      <c r="D296" s="154">
        <v>385</v>
      </c>
      <c r="E296" s="155">
        <v>4.74</v>
      </c>
      <c r="F296" s="156"/>
      <c r="G296" s="156"/>
      <c r="H296" s="157">
        <f t="shared" si="81"/>
        <v>4.74</v>
      </c>
      <c r="I296" s="158">
        <f t="shared" si="71"/>
        <v>34554.6</v>
      </c>
      <c r="J296" s="155">
        <v>4.9000000000000004</v>
      </c>
      <c r="K296" s="156"/>
      <c r="L296" s="156"/>
      <c r="M296" s="159">
        <f t="shared" si="82"/>
        <v>4.9000000000000004</v>
      </c>
      <c r="N296" s="160">
        <f t="shared" si="73"/>
        <v>35721</v>
      </c>
      <c r="O296" s="161">
        <v>0.8</v>
      </c>
      <c r="P296" s="156"/>
      <c r="Q296" s="156">
        <v>3.2</v>
      </c>
      <c r="R296" s="159">
        <f t="shared" si="83"/>
        <v>4</v>
      </c>
      <c r="S296" s="160">
        <f t="shared" si="75"/>
        <v>79752</v>
      </c>
      <c r="T296" s="161"/>
      <c r="U296" s="156"/>
      <c r="V296" s="156"/>
      <c r="W296" s="159">
        <f t="shared" si="84"/>
        <v>0</v>
      </c>
      <c r="X296" s="160">
        <f t="shared" si="77"/>
        <v>0</v>
      </c>
      <c r="Y296" s="161"/>
      <c r="Z296" s="156"/>
      <c r="AA296" s="156"/>
      <c r="AB296" s="159">
        <f t="shared" si="85"/>
        <v>0</v>
      </c>
      <c r="AC296" s="160">
        <f t="shared" si="80"/>
        <v>0</v>
      </c>
    </row>
    <row r="297" spans="1:29" x14ac:dyDescent="0.25">
      <c r="A297" s="143" t="s">
        <v>149</v>
      </c>
      <c r="B297" s="153" t="s">
        <v>506</v>
      </c>
      <c r="C297" s="154" t="s">
        <v>123</v>
      </c>
      <c r="D297" s="154">
        <v>386</v>
      </c>
      <c r="E297" s="155">
        <v>7.15</v>
      </c>
      <c r="F297" s="156">
        <v>4.78</v>
      </c>
      <c r="G297" s="156"/>
      <c r="H297" s="157">
        <f t="shared" si="81"/>
        <v>11.93</v>
      </c>
      <c r="I297" s="158">
        <f t="shared" si="71"/>
        <v>166365.5</v>
      </c>
      <c r="J297" s="155"/>
      <c r="K297" s="156">
        <v>3.7</v>
      </c>
      <c r="L297" s="156"/>
      <c r="M297" s="159">
        <f t="shared" si="82"/>
        <v>3.7</v>
      </c>
      <c r="N297" s="160">
        <f t="shared" si="73"/>
        <v>100640</v>
      </c>
      <c r="O297" s="161"/>
      <c r="P297" s="156"/>
      <c r="Q297" s="156">
        <v>2.4</v>
      </c>
      <c r="R297" s="159">
        <f t="shared" si="83"/>
        <v>2.4</v>
      </c>
      <c r="S297" s="160">
        <f t="shared" si="75"/>
        <v>55440</v>
      </c>
      <c r="T297" s="161"/>
      <c r="U297" s="156"/>
      <c r="V297" s="156"/>
      <c r="W297" s="159">
        <f t="shared" si="84"/>
        <v>0</v>
      </c>
      <c r="X297" s="160">
        <f t="shared" si="77"/>
        <v>0</v>
      </c>
      <c r="Y297" s="161"/>
      <c r="Z297" s="156"/>
      <c r="AA297" s="156"/>
      <c r="AB297" s="159">
        <f t="shared" si="85"/>
        <v>0</v>
      </c>
      <c r="AC297" s="160">
        <f t="shared" si="80"/>
        <v>0</v>
      </c>
    </row>
    <row r="298" spans="1:29" x14ac:dyDescent="0.25">
      <c r="A298" s="143" t="s">
        <v>152</v>
      </c>
      <c r="B298" s="153" t="s">
        <v>507</v>
      </c>
      <c r="C298" s="154" t="s">
        <v>96</v>
      </c>
      <c r="D298" s="154">
        <v>386</v>
      </c>
      <c r="E298" s="155"/>
      <c r="F298" s="156">
        <v>11.9</v>
      </c>
      <c r="G298" s="156"/>
      <c r="H298" s="157">
        <f t="shared" si="81"/>
        <v>11.9</v>
      </c>
      <c r="I298" s="158">
        <f t="shared" si="71"/>
        <v>284410</v>
      </c>
      <c r="J298" s="155"/>
      <c r="K298" s="156">
        <v>5.5</v>
      </c>
      <c r="L298" s="156"/>
      <c r="M298" s="159">
        <f t="shared" si="82"/>
        <v>5.5</v>
      </c>
      <c r="N298" s="160">
        <f t="shared" si="73"/>
        <v>149600</v>
      </c>
      <c r="O298" s="161"/>
      <c r="P298" s="156">
        <v>4.5</v>
      </c>
      <c r="Q298" s="156"/>
      <c r="R298" s="159">
        <f t="shared" si="83"/>
        <v>4.5</v>
      </c>
      <c r="S298" s="160">
        <f t="shared" si="75"/>
        <v>103950</v>
      </c>
      <c r="T298" s="161"/>
      <c r="U298" s="156"/>
      <c r="V298" s="156"/>
      <c r="W298" s="159">
        <f t="shared" si="84"/>
        <v>0</v>
      </c>
      <c r="X298" s="160">
        <f t="shared" si="77"/>
        <v>0</v>
      </c>
      <c r="Y298" s="161"/>
      <c r="Z298" s="156"/>
      <c r="AA298" s="156"/>
      <c r="AB298" s="159">
        <f t="shared" si="85"/>
        <v>0</v>
      </c>
      <c r="AC298" s="160">
        <f t="shared" si="80"/>
        <v>0</v>
      </c>
    </row>
    <row r="299" spans="1:29" x14ac:dyDescent="0.25">
      <c r="A299" s="143" t="s">
        <v>154</v>
      </c>
      <c r="B299" s="153" t="s">
        <v>508</v>
      </c>
      <c r="C299" s="154" t="s">
        <v>175</v>
      </c>
      <c r="D299" s="154">
        <v>388</v>
      </c>
      <c r="E299" s="155">
        <v>2</v>
      </c>
      <c r="F299" s="156">
        <v>2.2999999999999998</v>
      </c>
      <c r="G299" s="156"/>
      <c r="H299" s="157">
        <f t="shared" ref="H299:H316" si="86">SUM(E299:G299)</f>
        <v>4.3</v>
      </c>
      <c r="I299" s="158">
        <f t="shared" si="71"/>
        <v>69550</v>
      </c>
      <c r="J299" s="155">
        <v>0.33</v>
      </c>
      <c r="K299" s="156">
        <v>6.8</v>
      </c>
      <c r="L299" s="156"/>
      <c r="M299" s="159">
        <f t="shared" ref="M299:M316" si="87">SUM(J299:L299)</f>
        <v>7.13</v>
      </c>
      <c r="N299" s="160">
        <f t="shared" si="73"/>
        <v>187365.7</v>
      </c>
      <c r="O299" s="161"/>
      <c r="P299" s="156"/>
      <c r="Q299" s="156">
        <v>2.2999999999999998</v>
      </c>
      <c r="R299" s="159">
        <f t="shared" ref="R299:R316" si="88">SUM(O299:Q299)</f>
        <v>2.2999999999999998</v>
      </c>
      <c r="S299" s="160">
        <f t="shared" si="75"/>
        <v>53129.999999999993</v>
      </c>
      <c r="T299" s="161"/>
      <c r="U299" s="156"/>
      <c r="V299" s="156"/>
      <c r="W299" s="159">
        <f t="shared" ref="W299:W316" si="89">SUM(T299:V299)</f>
        <v>0</v>
      </c>
      <c r="X299" s="160">
        <f t="shared" si="77"/>
        <v>0</v>
      </c>
      <c r="Y299" s="161"/>
      <c r="Z299" s="156"/>
      <c r="AA299" s="156"/>
      <c r="AB299" s="159">
        <f t="shared" ref="AB299:AB316" si="90">SUM(Y299:AA299)</f>
        <v>0</v>
      </c>
      <c r="AC299" s="160">
        <f t="shared" si="80"/>
        <v>0</v>
      </c>
    </row>
    <row r="300" spans="1:29" x14ac:dyDescent="0.25">
      <c r="A300" s="143" t="s">
        <v>156</v>
      </c>
      <c r="B300" s="153" t="s">
        <v>509</v>
      </c>
      <c r="C300" s="154" t="s">
        <v>20</v>
      </c>
      <c r="D300" s="154">
        <v>391</v>
      </c>
      <c r="E300" s="155">
        <v>4.78</v>
      </c>
      <c r="F300" s="156"/>
      <c r="G300" s="156"/>
      <c r="H300" s="157">
        <f t="shared" si="86"/>
        <v>4.78</v>
      </c>
      <c r="I300" s="158">
        <f t="shared" si="71"/>
        <v>34846.200000000004</v>
      </c>
      <c r="J300" s="155"/>
      <c r="K300" s="156">
        <v>4</v>
      </c>
      <c r="L300" s="156"/>
      <c r="M300" s="159">
        <f t="shared" si="87"/>
        <v>4</v>
      </c>
      <c r="N300" s="160">
        <f t="shared" si="73"/>
        <v>108800</v>
      </c>
      <c r="O300" s="161"/>
      <c r="P300" s="156">
        <v>4</v>
      </c>
      <c r="Q300" s="156"/>
      <c r="R300" s="159">
        <f t="shared" si="88"/>
        <v>4</v>
      </c>
      <c r="S300" s="160">
        <f t="shared" si="75"/>
        <v>92400</v>
      </c>
      <c r="T300" s="161"/>
      <c r="U300" s="156"/>
      <c r="V300" s="156"/>
      <c r="W300" s="159">
        <f t="shared" si="89"/>
        <v>0</v>
      </c>
      <c r="X300" s="160">
        <f t="shared" si="77"/>
        <v>0</v>
      </c>
      <c r="Y300" s="161"/>
      <c r="Z300" s="156"/>
      <c r="AA300" s="156"/>
      <c r="AB300" s="159">
        <f t="shared" si="90"/>
        <v>0</v>
      </c>
      <c r="AC300" s="160">
        <f t="shared" si="80"/>
        <v>0</v>
      </c>
    </row>
    <row r="301" spans="1:29" x14ac:dyDescent="0.25">
      <c r="A301" s="143" t="s">
        <v>158</v>
      </c>
      <c r="B301" s="153" t="s">
        <v>510</v>
      </c>
      <c r="C301" s="154" t="s">
        <v>175</v>
      </c>
      <c r="D301" s="154">
        <v>391</v>
      </c>
      <c r="E301" s="155"/>
      <c r="F301" s="156">
        <v>14</v>
      </c>
      <c r="G301" s="156"/>
      <c r="H301" s="157">
        <f t="shared" si="86"/>
        <v>14</v>
      </c>
      <c r="I301" s="158">
        <f t="shared" si="71"/>
        <v>334600</v>
      </c>
      <c r="J301" s="155"/>
      <c r="K301" s="156">
        <v>2</v>
      </c>
      <c r="L301" s="156"/>
      <c r="M301" s="159">
        <f t="shared" si="87"/>
        <v>2</v>
      </c>
      <c r="N301" s="160">
        <f t="shared" si="73"/>
        <v>54400</v>
      </c>
      <c r="O301" s="161"/>
      <c r="P301" s="156"/>
      <c r="Q301" s="156">
        <v>3.5</v>
      </c>
      <c r="R301" s="159">
        <f t="shared" si="88"/>
        <v>3.5</v>
      </c>
      <c r="S301" s="160">
        <f t="shared" si="75"/>
        <v>80850</v>
      </c>
      <c r="T301" s="161"/>
      <c r="U301" s="156"/>
      <c r="V301" s="156"/>
      <c r="W301" s="159">
        <f t="shared" si="89"/>
        <v>0</v>
      </c>
      <c r="X301" s="160">
        <f t="shared" si="77"/>
        <v>0</v>
      </c>
      <c r="Y301" s="161"/>
      <c r="Z301" s="156"/>
      <c r="AA301" s="156"/>
      <c r="AB301" s="159">
        <f t="shared" si="90"/>
        <v>0</v>
      </c>
      <c r="AC301" s="160">
        <f t="shared" si="80"/>
        <v>0</v>
      </c>
    </row>
    <row r="302" spans="1:29" x14ac:dyDescent="0.25">
      <c r="A302" s="143" t="s">
        <v>160</v>
      </c>
      <c r="B302" s="153" t="s">
        <v>511</v>
      </c>
      <c r="C302" s="154" t="s">
        <v>23</v>
      </c>
      <c r="D302" s="154">
        <v>395</v>
      </c>
      <c r="E302" s="155">
        <v>5.55</v>
      </c>
      <c r="F302" s="156">
        <v>8.1999999999999993</v>
      </c>
      <c r="G302" s="156"/>
      <c r="H302" s="157">
        <f t="shared" si="86"/>
        <v>13.75</v>
      </c>
      <c r="I302" s="158">
        <f t="shared" ref="I302:I316" si="91">E302*$E$7+F302*$F$7+G302*$G$7</f>
        <v>236439.49999999997</v>
      </c>
      <c r="J302" s="155"/>
      <c r="K302" s="156">
        <v>4.9000000000000004</v>
      </c>
      <c r="L302" s="156"/>
      <c r="M302" s="159">
        <f t="shared" si="87"/>
        <v>4.9000000000000004</v>
      </c>
      <c r="N302" s="160">
        <f t="shared" ref="N302:N316" si="92">J302*$J$7+K302*$K$7+L302*$L$7</f>
        <v>133280</v>
      </c>
      <c r="O302" s="161"/>
      <c r="P302" s="156"/>
      <c r="Q302" s="156">
        <v>1.9</v>
      </c>
      <c r="R302" s="159">
        <f t="shared" si="88"/>
        <v>1.9</v>
      </c>
      <c r="S302" s="160">
        <f t="shared" ref="S302:S316" si="93">O302*$O$7+P302*$P$7+Q302*$Q$7</f>
        <v>43890</v>
      </c>
      <c r="T302" s="161"/>
      <c r="U302" s="156"/>
      <c r="V302" s="156"/>
      <c r="W302" s="159">
        <f t="shared" si="89"/>
        <v>0</v>
      </c>
      <c r="X302" s="160">
        <f t="shared" ref="X302:X316" si="94">T302*$T$7+U302*$U$7+V302*$V$7</f>
        <v>0</v>
      </c>
      <c r="Y302" s="161"/>
      <c r="Z302" s="156"/>
      <c r="AA302" s="156"/>
      <c r="AB302" s="159">
        <f t="shared" si="90"/>
        <v>0</v>
      </c>
      <c r="AC302" s="160">
        <f t="shared" ref="AC302:AC316" si="95">Y302*$E$7+Z302*$F$7+AA302*$G$7</f>
        <v>0</v>
      </c>
    </row>
    <row r="303" spans="1:29" x14ac:dyDescent="0.25">
      <c r="A303" s="143" t="s">
        <v>162</v>
      </c>
      <c r="B303" s="153" t="s">
        <v>512</v>
      </c>
      <c r="C303" s="154" t="s">
        <v>45</v>
      </c>
      <c r="D303" s="154">
        <v>396</v>
      </c>
      <c r="E303" s="155">
        <v>3.49</v>
      </c>
      <c r="F303" s="156">
        <v>3.4</v>
      </c>
      <c r="G303" s="156"/>
      <c r="H303" s="157">
        <f t="shared" si="86"/>
        <v>6.8900000000000006</v>
      </c>
      <c r="I303" s="158">
        <f t="shared" si="91"/>
        <v>106702.1</v>
      </c>
      <c r="J303" s="155">
        <v>5.2</v>
      </c>
      <c r="K303" s="156">
        <v>0.2</v>
      </c>
      <c r="L303" s="156"/>
      <c r="M303" s="159">
        <f t="shared" si="87"/>
        <v>5.4</v>
      </c>
      <c r="N303" s="160">
        <f t="shared" si="92"/>
        <v>43348</v>
      </c>
      <c r="O303" s="161"/>
      <c r="P303" s="156"/>
      <c r="Q303" s="156">
        <v>2.2000000000000002</v>
      </c>
      <c r="R303" s="159">
        <f t="shared" si="88"/>
        <v>2.2000000000000002</v>
      </c>
      <c r="S303" s="160">
        <f t="shared" si="93"/>
        <v>50820.000000000007</v>
      </c>
      <c r="T303" s="161"/>
      <c r="U303" s="156"/>
      <c r="V303" s="156"/>
      <c r="W303" s="159">
        <f t="shared" si="89"/>
        <v>0</v>
      </c>
      <c r="X303" s="160">
        <f t="shared" si="94"/>
        <v>0</v>
      </c>
      <c r="Y303" s="161"/>
      <c r="Z303" s="156"/>
      <c r="AA303" s="156"/>
      <c r="AB303" s="159">
        <f t="shared" si="90"/>
        <v>0</v>
      </c>
      <c r="AC303" s="160">
        <f t="shared" si="95"/>
        <v>0</v>
      </c>
    </row>
    <row r="304" spans="1:29" x14ac:dyDescent="0.25">
      <c r="A304" s="143" t="s">
        <v>163</v>
      </c>
      <c r="B304" s="153" t="s">
        <v>513</v>
      </c>
      <c r="C304" s="154" t="s">
        <v>79</v>
      </c>
      <c r="D304" s="154">
        <v>399</v>
      </c>
      <c r="E304" s="155">
        <v>2.2999999999999998</v>
      </c>
      <c r="F304" s="156">
        <v>7.9</v>
      </c>
      <c r="G304" s="156"/>
      <c r="H304" s="157">
        <f t="shared" si="86"/>
        <v>10.199999999999999</v>
      </c>
      <c r="I304" s="158">
        <f t="shared" si="91"/>
        <v>205577</v>
      </c>
      <c r="J304" s="155"/>
      <c r="K304" s="156">
        <v>1.1000000000000001</v>
      </c>
      <c r="L304" s="156"/>
      <c r="M304" s="159">
        <f t="shared" si="87"/>
        <v>1.1000000000000001</v>
      </c>
      <c r="N304" s="160">
        <f t="shared" si="92"/>
        <v>29920.000000000004</v>
      </c>
      <c r="O304" s="161"/>
      <c r="P304" s="156"/>
      <c r="Q304" s="156">
        <v>2.6</v>
      </c>
      <c r="R304" s="159">
        <f t="shared" si="88"/>
        <v>2.6</v>
      </c>
      <c r="S304" s="160">
        <f t="shared" si="93"/>
        <v>60060</v>
      </c>
      <c r="T304" s="161"/>
      <c r="U304" s="156"/>
      <c r="V304" s="156"/>
      <c r="W304" s="159">
        <f t="shared" si="89"/>
        <v>0</v>
      </c>
      <c r="X304" s="160">
        <f t="shared" si="94"/>
        <v>0</v>
      </c>
      <c r="Y304" s="161"/>
      <c r="Z304" s="156"/>
      <c r="AA304" s="156"/>
      <c r="AB304" s="159">
        <f t="shared" si="90"/>
        <v>0</v>
      </c>
      <c r="AC304" s="160">
        <f t="shared" si="95"/>
        <v>0</v>
      </c>
    </row>
    <row r="305" spans="1:31" x14ac:dyDescent="0.25">
      <c r="A305" s="143" t="s">
        <v>165</v>
      </c>
      <c r="B305" s="153" t="s">
        <v>282</v>
      </c>
      <c r="C305" s="154" t="s">
        <v>79</v>
      </c>
      <c r="D305" s="154">
        <v>406</v>
      </c>
      <c r="E305" s="155">
        <v>9.9</v>
      </c>
      <c r="F305" s="156"/>
      <c r="G305" s="156"/>
      <c r="H305" s="157">
        <f t="shared" si="86"/>
        <v>9.9</v>
      </c>
      <c r="I305" s="158">
        <f t="shared" si="91"/>
        <v>72171</v>
      </c>
      <c r="J305" s="155"/>
      <c r="K305" s="156">
        <v>4.7</v>
      </c>
      <c r="L305" s="156"/>
      <c r="M305" s="159">
        <f t="shared" si="87"/>
        <v>4.7</v>
      </c>
      <c r="N305" s="160">
        <f t="shared" si="92"/>
        <v>127840</v>
      </c>
      <c r="O305" s="161">
        <v>3.7</v>
      </c>
      <c r="P305" s="156">
        <v>1.2</v>
      </c>
      <c r="Q305" s="156"/>
      <c r="R305" s="159">
        <f t="shared" si="88"/>
        <v>4.9000000000000004</v>
      </c>
      <c r="S305" s="160">
        <f t="shared" si="93"/>
        <v>54693</v>
      </c>
      <c r="T305" s="161"/>
      <c r="U305" s="156"/>
      <c r="V305" s="156"/>
      <c r="W305" s="159">
        <f t="shared" si="89"/>
        <v>0</v>
      </c>
      <c r="X305" s="160">
        <f t="shared" si="94"/>
        <v>0</v>
      </c>
      <c r="Y305" s="161"/>
      <c r="Z305" s="156"/>
      <c r="AA305" s="156"/>
      <c r="AB305" s="159">
        <f t="shared" si="90"/>
        <v>0</v>
      </c>
      <c r="AC305" s="160">
        <f t="shared" si="95"/>
        <v>0</v>
      </c>
    </row>
    <row r="306" spans="1:31" x14ac:dyDescent="0.25">
      <c r="A306" s="143" t="s">
        <v>167</v>
      </c>
      <c r="B306" s="153" t="s">
        <v>514</v>
      </c>
      <c r="C306" s="154" t="s">
        <v>79</v>
      </c>
      <c r="D306" s="154">
        <v>410</v>
      </c>
      <c r="E306" s="155">
        <v>1.5</v>
      </c>
      <c r="F306" s="156"/>
      <c r="G306" s="156">
        <v>6.6</v>
      </c>
      <c r="H306" s="157">
        <f t="shared" si="86"/>
        <v>8.1</v>
      </c>
      <c r="I306" s="158">
        <f t="shared" si="91"/>
        <v>168675</v>
      </c>
      <c r="J306" s="155"/>
      <c r="K306" s="156"/>
      <c r="L306" s="156">
        <v>4.0999999999999996</v>
      </c>
      <c r="M306" s="159">
        <f t="shared" si="87"/>
        <v>4.0999999999999996</v>
      </c>
      <c r="N306" s="160">
        <f t="shared" si="92"/>
        <v>111519.99999999999</v>
      </c>
      <c r="O306" s="161"/>
      <c r="P306" s="156"/>
      <c r="Q306" s="156">
        <v>5.6</v>
      </c>
      <c r="R306" s="159">
        <f t="shared" si="88"/>
        <v>5.6</v>
      </c>
      <c r="S306" s="160">
        <f t="shared" si="93"/>
        <v>129359.99999999999</v>
      </c>
      <c r="T306" s="161"/>
      <c r="U306" s="156"/>
      <c r="V306" s="156"/>
      <c r="W306" s="159">
        <f t="shared" si="89"/>
        <v>0</v>
      </c>
      <c r="X306" s="160">
        <f t="shared" si="94"/>
        <v>0</v>
      </c>
      <c r="Y306" s="161"/>
      <c r="Z306" s="156"/>
      <c r="AA306" s="156"/>
      <c r="AB306" s="159">
        <f t="shared" si="90"/>
        <v>0</v>
      </c>
      <c r="AC306" s="160">
        <f t="shared" si="95"/>
        <v>0</v>
      </c>
    </row>
    <row r="307" spans="1:31" x14ac:dyDescent="0.25">
      <c r="A307" s="143" t="s">
        <v>169</v>
      </c>
      <c r="B307" s="153" t="s">
        <v>515</v>
      </c>
      <c r="C307" s="154" t="s">
        <v>175</v>
      </c>
      <c r="D307" s="154">
        <v>410</v>
      </c>
      <c r="E307" s="155">
        <v>6.73</v>
      </c>
      <c r="F307" s="156">
        <v>0.8</v>
      </c>
      <c r="G307" s="156"/>
      <c r="H307" s="157">
        <f t="shared" si="86"/>
        <v>7.53</v>
      </c>
      <c r="I307" s="158">
        <f t="shared" si="91"/>
        <v>68181.700000000012</v>
      </c>
      <c r="J307" s="155">
        <v>5.39</v>
      </c>
      <c r="K307" s="156">
        <v>0.97</v>
      </c>
      <c r="L307" s="156"/>
      <c r="M307" s="159">
        <f t="shared" si="87"/>
        <v>6.3599999999999994</v>
      </c>
      <c r="N307" s="160">
        <f t="shared" si="92"/>
        <v>65677.100000000006</v>
      </c>
      <c r="O307" s="161"/>
      <c r="P307" s="156"/>
      <c r="Q307" s="156">
        <v>3.4</v>
      </c>
      <c r="R307" s="159">
        <f t="shared" si="88"/>
        <v>3.4</v>
      </c>
      <c r="S307" s="160">
        <f t="shared" si="93"/>
        <v>78540</v>
      </c>
      <c r="T307" s="161"/>
      <c r="U307" s="156"/>
      <c r="V307" s="156"/>
      <c r="W307" s="159">
        <f t="shared" si="89"/>
        <v>0</v>
      </c>
      <c r="X307" s="160">
        <f t="shared" si="94"/>
        <v>0</v>
      </c>
      <c r="Y307" s="161"/>
      <c r="Z307" s="156"/>
      <c r="AA307" s="156"/>
      <c r="AB307" s="159">
        <f t="shared" si="90"/>
        <v>0</v>
      </c>
      <c r="AC307" s="160">
        <f t="shared" si="95"/>
        <v>0</v>
      </c>
    </row>
    <row r="308" spans="1:31" x14ac:dyDescent="0.25">
      <c r="A308" s="143" t="s">
        <v>171</v>
      </c>
      <c r="B308" s="153" t="s">
        <v>516</v>
      </c>
      <c r="C308" s="154" t="s">
        <v>146</v>
      </c>
      <c r="D308" s="154">
        <v>411</v>
      </c>
      <c r="E308" s="155"/>
      <c r="F308" s="156">
        <v>8.3000000000000007</v>
      </c>
      <c r="G308" s="156"/>
      <c r="H308" s="157">
        <f t="shared" si="86"/>
        <v>8.3000000000000007</v>
      </c>
      <c r="I308" s="158">
        <f t="shared" si="91"/>
        <v>198370.00000000003</v>
      </c>
      <c r="J308" s="155"/>
      <c r="K308" s="156">
        <v>2.6</v>
      </c>
      <c r="L308" s="156"/>
      <c r="M308" s="159">
        <f t="shared" si="87"/>
        <v>2.6</v>
      </c>
      <c r="N308" s="160">
        <f t="shared" si="92"/>
        <v>70720</v>
      </c>
      <c r="O308" s="161">
        <v>2.5</v>
      </c>
      <c r="P308" s="156"/>
      <c r="Q308" s="156"/>
      <c r="R308" s="159">
        <f t="shared" si="88"/>
        <v>2.5</v>
      </c>
      <c r="S308" s="160">
        <f t="shared" si="93"/>
        <v>18225</v>
      </c>
      <c r="T308" s="161">
        <v>1.7</v>
      </c>
      <c r="U308" s="156"/>
      <c r="V308" s="156"/>
      <c r="W308" s="159">
        <f t="shared" si="89"/>
        <v>1.7</v>
      </c>
      <c r="X308" s="160">
        <f t="shared" si="94"/>
        <v>12393</v>
      </c>
      <c r="Y308" s="161"/>
      <c r="Z308" s="156"/>
      <c r="AA308" s="156"/>
      <c r="AB308" s="159">
        <f t="shared" si="90"/>
        <v>0</v>
      </c>
      <c r="AC308" s="160">
        <f t="shared" si="95"/>
        <v>0</v>
      </c>
    </row>
    <row r="309" spans="1:31" x14ac:dyDescent="0.25">
      <c r="A309" s="143" t="s">
        <v>173</v>
      </c>
      <c r="B309" s="153" t="s">
        <v>517</v>
      </c>
      <c r="C309" s="154" t="s">
        <v>376</v>
      </c>
      <c r="D309" s="154">
        <v>413</v>
      </c>
      <c r="E309" s="155">
        <v>5.5</v>
      </c>
      <c r="F309" s="156"/>
      <c r="G309" s="156"/>
      <c r="H309" s="157">
        <f t="shared" si="86"/>
        <v>5.5</v>
      </c>
      <c r="I309" s="158">
        <f t="shared" si="91"/>
        <v>40095</v>
      </c>
      <c r="J309" s="155"/>
      <c r="K309" s="156">
        <v>0.8</v>
      </c>
      <c r="L309" s="156"/>
      <c r="M309" s="159">
        <f t="shared" si="87"/>
        <v>0.8</v>
      </c>
      <c r="N309" s="160">
        <f t="shared" si="92"/>
        <v>21760</v>
      </c>
      <c r="O309" s="161"/>
      <c r="P309" s="156"/>
      <c r="Q309" s="156">
        <v>6.2</v>
      </c>
      <c r="R309" s="159">
        <f t="shared" si="88"/>
        <v>6.2</v>
      </c>
      <c r="S309" s="160">
        <f t="shared" si="93"/>
        <v>143220</v>
      </c>
      <c r="T309" s="161"/>
      <c r="U309" s="156"/>
      <c r="V309" s="156"/>
      <c r="W309" s="159">
        <f t="shared" si="89"/>
        <v>0</v>
      </c>
      <c r="X309" s="160">
        <f t="shared" si="94"/>
        <v>0</v>
      </c>
      <c r="Y309" s="161"/>
      <c r="Z309" s="156"/>
      <c r="AA309" s="156"/>
      <c r="AB309" s="159">
        <f t="shared" si="90"/>
        <v>0</v>
      </c>
      <c r="AC309" s="160">
        <f t="shared" si="95"/>
        <v>0</v>
      </c>
    </row>
    <row r="310" spans="1:31" x14ac:dyDescent="0.25">
      <c r="A310" s="143" t="s">
        <v>176</v>
      </c>
      <c r="B310" s="153" t="s">
        <v>518</v>
      </c>
      <c r="C310" s="154" t="s">
        <v>79</v>
      </c>
      <c r="D310" s="154">
        <v>415</v>
      </c>
      <c r="E310" s="155">
        <v>5.48</v>
      </c>
      <c r="F310" s="156">
        <v>3.9</v>
      </c>
      <c r="G310" s="156"/>
      <c r="H310" s="157">
        <f t="shared" si="86"/>
        <v>9.3800000000000008</v>
      </c>
      <c r="I310" s="158">
        <f t="shared" si="91"/>
        <v>133159.20000000001</v>
      </c>
      <c r="J310" s="155"/>
      <c r="K310" s="156"/>
      <c r="L310" s="156">
        <v>5</v>
      </c>
      <c r="M310" s="159">
        <f t="shared" si="87"/>
        <v>5</v>
      </c>
      <c r="N310" s="160">
        <f t="shared" si="92"/>
        <v>136000</v>
      </c>
      <c r="O310" s="161"/>
      <c r="P310" s="156"/>
      <c r="Q310" s="156">
        <v>4.5</v>
      </c>
      <c r="R310" s="159">
        <f t="shared" si="88"/>
        <v>4.5</v>
      </c>
      <c r="S310" s="160">
        <f t="shared" si="93"/>
        <v>103950</v>
      </c>
      <c r="T310" s="161"/>
      <c r="U310" s="156"/>
      <c r="V310" s="156"/>
      <c r="W310" s="159">
        <f t="shared" si="89"/>
        <v>0</v>
      </c>
      <c r="X310" s="160">
        <f t="shared" si="94"/>
        <v>0</v>
      </c>
      <c r="Y310" s="161"/>
      <c r="Z310" s="156"/>
      <c r="AA310" s="156"/>
      <c r="AB310" s="159">
        <f t="shared" si="90"/>
        <v>0</v>
      </c>
      <c r="AC310" s="160">
        <f t="shared" si="95"/>
        <v>0</v>
      </c>
    </row>
    <row r="311" spans="1:31" x14ac:dyDescent="0.25">
      <c r="A311" s="143" t="s">
        <v>178</v>
      </c>
      <c r="B311" s="153" t="s">
        <v>519</v>
      </c>
      <c r="C311" s="154" t="s">
        <v>96</v>
      </c>
      <c r="D311" s="154">
        <v>418</v>
      </c>
      <c r="E311" s="155">
        <v>1.44</v>
      </c>
      <c r="F311" s="156">
        <v>4.3</v>
      </c>
      <c r="G311" s="156"/>
      <c r="H311" s="157">
        <f t="shared" si="86"/>
        <v>5.74</v>
      </c>
      <c r="I311" s="158">
        <f t="shared" si="91"/>
        <v>113267.6</v>
      </c>
      <c r="J311" s="155">
        <v>0.16</v>
      </c>
      <c r="K311" s="156">
        <v>6.4</v>
      </c>
      <c r="L311" s="156"/>
      <c r="M311" s="159">
        <f t="shared" si="87"/>
        <v>6.5600000000000005</v>
      </c>
      <c r="N311" s="160">
        <f t="shared" si="92"/>
        <v>175246.4</v>
      </c>
      <c r="O311" s="161"/>
      <c r="P311" s="156">
        <v>5</v>
      </c>
      <c r="Q311" s="156"/>
      <c r="R311" s="159">
        <f t="shared" si="88"/>
        <v>5</v>
      </c>
      <c r="S311" s="160">
        <f t="shared" si="93"/>
        <v>115500</v>
      </c>
      <c r="T311" s="161"/>
      <c r="U311" s="156"/>
      <c r="V311" s="156"/>
      <c r="W311" s="159">
        <f t="shared" si="89"/>
        <v>0</v>
      </c>
      <c r="X311" s="160">
        <f t="shared" si="94"/>
        <v>0</v>
      </c>
      <c r="Y311" s="161"/>
      <c r="Z311" s="156"/>
      <c r="AA311" s="156"/>
      <c r="AB311" s="159">
        <f t="shared" si="90"/>
        <v>0</v>
      </c>
      <c r="AC311" s="160">
        <f t="shared" si="95"/>
        <v>0</v>
      </c>
    </row>
    <row r="312" spans="1:31" x14ac:dyDescent="0.25">
      <c r="A312" s="143" t="s">
        <v>180</v>
      </c>
      <c r="B312" s="153" t="s">
        <v>520</v>
      </c>
      <c r="C312" s="154" t="s">
        <v>175</v>
      </c>
      <c r="D312" s="154">
        <v>418</v>
      </c>
      <c r="E312" s="155">
        <v>3.58</v>
      </c>
      <c r="F312" s="156">
        <v>1.9</v>
      </c>
      <c r="G312" s="156"/>
      <c r="H312" s="157">
        <f t="shared" si="86"/>
        <v>5.48</v>
      </c>
      <c r="I312" s="158">
        <f t="shared" si="91"/>
        <v>71508.2</v>
      </c>
      <c r="J312" s="155">
        <v>4.68</v>
      </c>
      <c r="K312" s="156">
        <v>0.1</v>
      </c>
      <c r="L312" s="156"/>
      <c r="M312" s="159">
        <f t="shared" si="87"/>
        <v>4.7799999999999994</v>
      </c>
      <c r="N312" s="160">
        <f t="shared" si="92"/>
        <v>36837.199999999997</v>
      </c>
      <c r="O312" s="161"/>
      <c r="P312" s="156"/>
      <c r="Q312" s="156">
        <v>3.9</v>
      </c>
      <c r="R312" s="159">
        <f t="shared" si="88"/>
        <v>3.9</v>
      </c>
      <c r="S312" s="160">
        <f t="shared" si="93"/>
        <v>90090</v>
      </c>
      <c r="T312" s="161"/>
      <c r="U312" s="156"/>
      <c r="V312" s="156"/>
      <c r="W312" s="159">
        <f t="shared" si="89"/>
        <v>0</v>
      </c>
      <c r="X312" s="160">
        <f t="shared" si="94"/>
        <v>0</v>
      </c>
      <c r="Y312" s="161"/>
      <c r="Z312" s="156"/>
      <c r="AA312" s="156"/>
      <c r="AB312" s="159">
        <f t="shared" si="90"/>
        <v>0</v>
      </c>
      <c r="AC312" s="160">
        <f t="shared" si="95"/>
        <v>0</v>
      </c>
    </row>
    <row r="313" spans="1:31" x14ac:dyDescent="0.25">
      <c r="A313" s="143" t="s">
        <v>183</v>
      </c>
      <c r="B313" s="153" t="s">
        <v>521</v>
      </c>
      <c r="C313" s="154" t="s">
        <v>36</v>
      </c>
      <c r="D313" s="154">
        <v>420</v>
      </c>
      <c r="E313" s="155">
        <v>2.48</v>
      </c>
      <c r="F313" s="156">
        <v>2.64</v>
      </c>
      <c r="G313" s="156"/>
      <c r="H313" s="157">
        <f t="shared" si="86"/>
        <v>5.12</v>
      </c>
      <c r="I313" s="158">
        <f t="shared" si="91"/>
        <v>81175.199999999997</v>
      </c>
      <c r="J313" s="155">
        <v>0.43</v>
      </c>
      <c r="K313" s="156">
        <v>5.9</v>
      </c>
      <c r="L313" s="156"/>
      <c r="M313" s="159">
        <f t="shared" si="87"/>
        <v>6.33</v>
      </c>
      <c r="N313" s="160">
        <f t="shared" si="92"/>
        <v>163614.70000000001</v>
      </c>
      <c r="O313" s="161"/>
      <c r="P313" s="156"/>
      <c r="Q313" s="156">
        <v>2.6</v>
      </c>
      <c r="R313" s="159">
        <f t="shared" si="88"/>
        <v>2.6</v>
      </c>
      <c r="S313" s="160">
        <f t="shared" si="93"/>
        <v>60060</v>
      </c>
      <c r="T313" s="161"/>
      <c r="U313" s="156"/>
      <c r="V313" s="156"/>
      <c r="W313" s="159">
        <f t="shared" si="89"/>
        <v>0</v>
      </c>
      <c r="X313" s="160">
        <f t="shared" si="94"/>
        <v>0</v>
      </c>
      <c r="Y313" s="161"/>
      <c r="Z313" s="156"/>
      <c r="AA313" s="156"/>
      <c r="AB313" s="159">
        <f t="shared" si="90"/>
        <v>0</v>
      </c>
      <c r="AC313" s="160">
        <f t="shared" si="95"/>
        <v>0</v>
      </c>
    </row>
    <row r="314" spans="1:31" x14ac:dyDescent="0.25">
      <c r="A314" s="143" t="s">
        <v>185</v>
      </c>
      <c r="B314" s="153" t="s">
        <v>522</v>
      </c>
      <c r="C314" s="154" t="s">
        <v>175</v>
      </c>
      <c r="D314" s="154">
        <v>423</v>
      </c>
      <c r="E314" s="155">
        <v>0.2</v>
      </c>
      <c r="F314" s="156">
        <v>11.7</v>
      </c>
      <c r="G314" s="156"/>
      <c r="H314" s="157">
        <f t="shared" si="86"/>
        <v>11.899999999999999</v>
      </c>
      <c r="I314" s="158">
        <f t="shared" si="91"/>
        <v>281088</v>
      </c>
      <c r="J314" s="155">
        <v>0.4</v>
      </c>
      <c r="K314" s="156">
        <v>4.7</v>
      </c>
      <c r="L314" s="156"/>
      <c r="M314" s="159">
        <f t="shared" si="87"/>
        <v>5.1000000000000005</v>
      </c>
      <c r="N314" s="160">
        <f t="shared" si="92"/>
        <v>130756</v>
      </c>
      <c r="O314" s="161"/>
      <c r="P314" s="156"/>
      <c r="Q314" s="156">
        <v>7.5</v>
      </c>
      <c r="R314" s="159">
        <f t="shared" si="88"/>
        <v>7.5</v>
      </c>
      <c r="S314" s="160">
        <f t="shared" si="93"/>
        <v>173250</v>
      </c>
      <c r="T314" s="161"/>
      <c r="U314" s="156"/>
      <c r="V314" s="156"/>
      <c r="W314" s="159">
        <f t="shared" si="89"/>
        <v>0</v>
      </c>
      <c r="X314" s="160">
        <f t="shared" si="94"/>
        <v>0</v>
      </c>
      <c r="Y314" s="161"/>
      <c r="Z314" s="156"/>
      <c r="AA314" s="156"/>
      <c r="AB314" s="159">
        <f t="shared" si="90"/>
        <v>0</v>
      </c>
      <c r="AC314" s="160">
        <f t="shared" si="95"/>
        <v>0</v>
      </c>
      <c r="AD314" t="s">
        <v>401</v>
      </c>
      <c r="AE314" s="2">
        <f>Y317+T317+O317+J317+E317</f>
        <v>331.03000000000003</v>
      </c>
    </row>
    <row r="315" spans="1:31" x14ac:dyDescent="0.25">
      <c r="A315" s="143" t="s">
        <v>187</v>
      </c>
      <c r="B315" s="153" t="s">
        <v>523</v>
      </c>
      <c r="C315" s="154" t="s">
        <v>175</v>
      </c>
      <c r="D315" s="154">
        <v>425</v>
      </c>
      <c r="E315" s="155">
        <v>3.16</v>
      </c>
      <c r="F315" s="156">
        <v>1.6</v>
      </c>
      <c r="G315" s="156"/>
      <c r="H315" s="157">
        <f t="shared" si="86"/>
        <v>4.76</v>
      </c>
      <c r="I315" s="158">
        <f t="shared" si="91"/>
        <v>61276.4</v>
      </c>
      <c r="J315" s="155">
        <v>4.26</v>
      </c>
      <c r="K315" s="156">
        <v>0.99</v>
      </c>
      <c r="L315" s="156"/>
      <c r="M315" s="159">
        <f t="shared" si="87"/>
        <v>5.25</v>
      </c>
      <c r="N315" s="160">
        <f t="shared" si="92"/>
        <v>57983.399999999994</v>
      </c>
      <c r="O315" s="161"/>
      <c r="P315" s="156">
        <v>3.8</v>
      </c>
      <c r="Q315" s="156"/>
      <c r="R315" s="159">
        <f t="shared" si="88"/>
        <v>3.8</v>
      </c>
      <c r="S315" s="160">
        <f t="shared" si="93"/>
        <v>87780</v>
      </c>
      <c r="T315" s="161"/>
      <c r="U315" s="156"/>
      <c r="V315" s="156"/>
      <c r="W315" s="159">
        <f t="shared" si="89"/>
        <v>0</v>
      </c>
      <c r="X315" s="160">
        <f t="shared" si="94"/>
        <v>0</v>
      </c>
      <c r="Y315" s="161"/>
      <c r="Z315" s="156"/>
      <c r="AA315" s="156"/>
      <c r="AB315" s="159">
        <f t="shared" si="90"/>
        <v>0</v>
      </c>
      <c r="AC315" s="160">
        <f t="shared" si="95"/>
        <v>0</v>
      </c>
      <c r="AD315" t="s">
        <v>404</v>
      </c>
      <c r="AE315" s="2">
        <f>AE317-AE314</f>
        <v>918.01999999999975</v>
      </c>
    </row>
    <row r="316" spans="1:31" ht="15.75" thickBot="1" x14ac:dyDescent="0.3">
      <c r="A316" s="143" t="s">
        <v>189</v>
      </c>
      <c r="B316" s="153" t="s">
        <v>524</v>
      </c>
      <c r="C316" s="154" t="s">
        <v>146</v>
      </c>
      <c r="D316" s="154">
        <v>425</v>
      </c>
      <c r="E316" s="155"/>
      <c r="F316" s="156">
        <v>17.399999999999999</v>
      </c>
      <c r="G316" s="156"/>
      <c r="H316" s="157">
        <f t="shared" si="86"/>
        <v>17.399999999999999</v>
      </c>
      <c r="I316" s="158">
        <f t="shared" si="91"/>
        <v>415859.99999999994</v>
      </c>
      <c r="J316" s="155"/>
      <c r="K316" s="156">
        <v>13.1</v>
      </c>
      <c r="L316" s="156"/>
      <c r="M316" s="159">
        <f t="shared" si="87"/>
        <v>13.1</v>
      </c>
      <c r="N316" s="160">
        <f t="shared" si="92"/>
        <v>356320</v>
      </c>
      <c r="O316" s="161"/>
      <c r="P316" s="156"/>
      <c r="Q316" s="156">
        <v>3.8</v>
      </c>
      <c r="R316" s="159">
        <f t="shared" si="88"/>
        <v>3.8</v>
      </c>
      <c r="S316" s="160">
        <f t="shared" si="93"/>
        <v>87780</v>
      </c>
      <c r="T316" s="161"/>
      <c r="U316" s="156"/>
      <c r="V316" s="156"/>
      <c r="W316" s="159">
        <f t="shared" si="89"/>
        <v>0</v>
      </c>
      <c r="X316" s="160">
        <f t="shared" si="94"/>
        <v>0</v>
      </c>
      <c r="Y316" s="161"/>
      <c r="Z316" s="156"/>
      <c r="AA316" s="156"/>
      <c r="AB316" s="159">
        <f t="shared" si="90"/>
        <v>0</v>
      </c>
      <c r="AC316" s="160">
        <f t="shared" si="95"/>
        <v>0</v>
      </c>
    </row>
    <row r="317" spans="1:31" s="80" customFormat="1" ht="16.5" thickBot="1" x14ac:dyDescent="0.3">
      <c r="A317" s="129"/>
      <c r="B317" s="181" t="s">
        <v>525</v>
      </c>
      <c r="C317" s="130"/>
      <c r="D317" s="130"/>
      <c r="E317" s="131">
        <f>SUM(E238:E316)</f>
        <v>180.45</v>
      </c>
      <c r="F317" s="131"/>
      <c r="G317" s="131"/>
      <c r="H317" s="131">
        <f>SUM(H238:H316)</f>
        <v>564.05999999999983</v>
      </c>
      <c r="I317" s="132">
        <f>SUM(I238:I316)</f>
        <v>10483759.499999998</v>
      </c>
      <c r="J317" s="131">
        <f>SUM(J238:J316)</f>
        <v>106.16000000000004</v>
      </c>
      <c r="K317" s="131"/>
      <c r="L317" s="131"/>
      <c r="M317" s="131">
        <f>SUM(M238:M316)</f>
        <v>368.36999999999995</v>
      </c>
      <c r="N317" s="133">
        <f>SUM(N238:N316)</f>
        <v>7906018.4000000004</v>
      </c>
      <c r="O317" s="133">
        <f>SUM(O238:O316)</f>
        <v>37.1</v>
      </c>
      <c r="P317" s="131"/>
      <c r="Q317" s="131"/>
      <c r="R317" s="131">
        <f>SUM(R238:R316)</f>
        <v>296.60000000000002</v>
      </c>
      <c r="S317" s="133">
        <f>SUM(S238:S316)</f>
        <v>6264909</v>
      </c>
      <c r="T317" s="131">
        <f>SUM(T238:T316)</f>
        <v>1.7</v>
      </c>
      <c r="U317" s="131"/>
      <c r="V317" s="131"/>
      <c r="W317" s="131">
        <f>SUM(W238:W316)</f>
        <v>13.399999999999999</v>
      </c>
      <c r="X317" s="133">
        <f>SUM(X238:X316)</f>
        <v>273303</v>
      </c>
      <c r="Y317" s="131">
        <f>SUM(Y238:Y316)</f>
        <v>5.62</v>
      </c>
      <c r="Z317" s="131"/>
      <c r="AA317" s="131"/>
      <c r="AB317" s="131">
        <f>SUM(AB238:AB316)</f>
        <v>6.62</v>
      </c>
      <c r="AC317" s="134">
        <f>SUM(AC238:AC316)</f>
        <v>64869.8</v>
      </c>
      <c r="AD317" s="140">
        <f>SUM(AC317,X317,S317,N317,I317)</f>
        <v>24992859.699999996</v>
      </c>
      <c r="AE317" s="366">
        <f>SUM(H317,M317,R317,W317,AB317)</f>
        <v>1249.0499999999997</v>
      </c>
    </row>
    <row r="318" spans="1:31" ht="15.75" thickBot="1" x14ac:dyDescent="0.3">
      <c r="E318" s="2"/>
      <c r="F318" s="2"/>
      <c r="G318" s="2"/>
      <c r="H318" s="2"/>
      <c r="I318" s="67"/>
      <c r="J318" s="2"/>
      <c r="K318" s="2"/>
      <c r="L318" s="2"/>
      <c r="M318" s="2"/>
      <c r="N318" s="3"/>
      <c r="O318" s="2"/>
      <c r="P318" s="2"/>
      <c r="Q318" s="2"/>
      <c r="R318" s="2"/>
      <c r="S318" s="3"/>
      <c r="T318" s="2"/>
      <c r="U318" s="2"/>
      <c r="V318" s="2"/>
      <c r="W318" s="2"/>
      <c r="X318" s="3"/>
      <c r="Y318" s="2"/>
      <c r="Z318" s="2"/>
      <c r="AA318" s="2"/>
      <c r="AB318" s="2"/>
      <c r="AC318" s="3"/>
    </row>
    <row r="319" spans="1:31" ht="17.25" customHeight="1" x14ac:dyDescent="0.25">
      <c r="A319" s="182" t="s">
        <v>526</v>
      </c>
      <c r="B319" s="279" t="s">
        <v>575</v>
      </c>
      <c r="C319" s="280"/>
      <c r="D319" s="348"/>
      <c r="E319" s="331" t="s">
        <v>576</v>
      </c>
      <c r="F319" s="291"/>
      <c r="G319" s="291"/>
      <c r="H319" s="291"/>
      <c r="I319" s="332"/>
      <c r="J319" s="341" t="s">
        <v>578</v>
      </c>
      <c r="K319" s="291"/>
      <c r="L319" s="291"/>
      <c r="M319" s="291"/>
      <c r="N319" s="332"/>
      <c r="O319" s="341" t="s">
        <v>577</v>
      </c>
      <c r="P319" s="291"/>
      <c r="Q319" s="291"/>
      <c r="R319" s="291"/>
      <c r="S319" s="332"/>
      <c r="T319" s="341" t="s">
        <v>579</v>
      </c>
      <c r="U319" s="291"/>
      <c r="V319" s="291"/>
      <c r="W319" s="291"/>
      <c r="X319" s="332"/>
      <c r="Y319" s="341" t="s">
        <v>580</v>
      </c>
      <c r="Z319" s="291"/>
      <c r="AA319" s="291"/>
      <c r="AB319" s="291"/>
      <c r="AC319" s="332"/>
      <c r="AD319" s="356" t="s">
        <v>581</v>
      </c>
      <c r="AE319" s="361" t="s">
        <v>527</v>
      </c>
    </row>
    <row r="320" spans="1:31" ht="18.75" x14ac:dyDescent="0.3">
      <c r="A320" s="208">
        <v>186</v>
      </c>
      <c r="B320" s="295" t="s">
        <v>528</v>
      </c>
      <c r="C320" s="296"/>
      <c r="D320" s="349"/>
      <c r="E320" s="333"/>
      <c r="F320" s="319"/>
      <c r="G320" s="319"/>
      <c r="H320" s="175">
        <f>H194</f>
        <v>607.2600000000001</v>
      </c>
      <c r="I320" s="334">
        <f>I194</f>
        <v>12135460.300000001</v>
      </c>
      <c r="J320" s="342"/>
      <c r="K320" s="326"/>
      <c r="L320" s="326"/>
      <c r="M320" s="176">
        <f>M194</f>
        <v>435.16999999999979</v>
      </c>
      <c r="N320" s="343">
        <f>N194</f>
        <v>10647797.9</v>
      </c>
      <c r="O320" s="342"/>
      <c r="P320" s="326"/>
      <c r="Q320" s="326"/>
      <c r="R320" s="176">
        <f>R194</f>
        <v>425.9</v>
      </c>
      <c r="S320" s="343">
        <f>S194</f>
        <v>9550548</v>
      </c>
      <c r="T320" s="342"/>
      <c r="U320" s="326"/>
      <c r="V320" s="326"/>
      <c r="W320" s="176">
        <f>W194</f>
        <v>0</v>
      </c>
      <c r="X320" s="343">
        <f>X194</f>
        <v>410320</v>
      </c>
      <c r="Y320" s="353"/>
      <c r="Z320" s="328"/>
      <c r="AA320" s="328"/>
      <c r="AB320" s="179">
        <f>AB194</f>
        <v>0</v>
      </c>
      <c r="AC320" s="343">
        <f>AC194</f>
        <v>136653</v>
      </c>
      <c r="AD320" s="357">
        <f>I320+N320+S320+X320+AC320</f>
        <v>32880779.200000003</v>
      </c>
      <c r="AE320" s="362">
        <f>AE194</f>
        <v>1468.33</v>
      </c>
    </row>
    <row r="321" spans="1:32" ht="18.75" x14ac:dyDescent="0.3">
      <c r="A321" s="209">
        <v>38</v>
      </c>
      <c r="B321" s="297" t="s">
        <v>529</v>
      </c>
      <c r="C321" s="298"/>
      <c r="D321" s="350"/>
      <c r="E321" s="335"/>
      <c r="F321" s="320"/>
      <c r="G321" s="320"/>
      <c r="H321" s="177">
        <f>H235</f>
        <v>227.98000000000002</v>
      </c>
      <c r="I321" s="336">
        <f>I235</f>
        <v>4680418.6999999993</v>
      </c>
      <c r="J321" s="344"/>
      <c r="K321" s="327"/>
      <c r="L321" s="327"/>
      <c r="M321" s="178">
        <f>M235</f>
        <v>135.70999999999998</v>
      </c>
      <c r="N321" s="345">
        <f>N235</f>
        <v>3160857.5</v>
      </c>
      <c r="O321" s="344"/>
      <c r="P321" s="327"/>
      <c r="Q321" s="327"/>
      <c r="R321" s="178">
        <f>R235</f>
        <v>118.89999999999999</v>
      </c>
      <c r="S321" s="345">
        <f>S235</f>
        <v>2626045</v>
      </c>
      <c r="T321" s="344"/>
      <c r="U321" s="327"/>
      <c r="V321" s="327"/>
      <c r="W321" s="178">
        <f>W235</f>
        <v>8</v>
      </c>
      <c r="X321" s="345">
        <f>X235</f>
        <v>180000</v>
      </c>
      <c r="Y321" s="354"/>
      <c r="Z321" s="329"/>
      <c r="AA321" s="329"/>
      <c r="AB321" s="180">
        <f>AB235</f>
        <v>0</v>
      </c>
      <c r="AC321" s="345">
        <f>AC235</f>
        <v>0</v>
      </c>
      <c r="AD321" s="358">
        <f>I321+N321+S321+X321+AC321</f>
        <v>10647321.199999999</v>
      </c>
      <c r="AE321" s="363">
        <f>AE235</f>
        <v>490.59</v>
      </c>
      <c r="AF321" s="90"/>
    </row>
    <row r="322" spans="1:32" ht="15.75" thickBot="1" x14ac:dyDescent="0.3">
      <c r="A322" s="174">
        <v>79</v>
      </c>
      <c r="B322" s="301" t="s">
        <v>530</v>
      </c>
      <c r="C322" s="302"/>
      <c r="D322" s="351"/>
      <c r="E322" s="337"/>
      <c r="F322" s="321"/>
      <c r="G322" s="321"/>
      <c r="H322" s="138">
        <f>H317</f>
        <v>564.05999999999983</v>
      </c>
      <c r="I322" s="338">
        <f>I317</f>
        <v>10483759.499999998</v>
      </c>
      <c r="J322" s="346"/>
      <c r="K322" s="325"/>
      <c r="L322" s="325"/>
      <c r="M322" s="138">
        <f>M317</f>
        <v>368.36999999999995</v>
      </c>
      <c r="N322" s="338">
        <f>N317</f>
        <v>7906018.4000000004</v>
      </c>
      <c r="O322" s="346"/>
      <c r="P322" s="325"/>
      <c r="Q322" s="325"/>
      <c r="R322" s="138">
        <f>R317</f>
        <v>296.60000000000002</v>
      </c>
      <c r="S322" s="338">
        <f>S317</f>
        <v>6264909</v>
      </c>
      <c r="T322" s="346"/>
      <c r="U322" s="325"/>
      <c r="V322" s="325"/>
      <c r="W322" s="138">
        <f>W317</f>
        <v>13.399999999999999</v>
      </c>
      <c r="X322" s="338">
        <f>X317</f>
        <v>273303</v>
      </c>
      <c r="Y322" s="346"/>
      <c r="Z322" s="325"/>
      <c r="AA322" s="325"/>
      <c r="AB322" s="139">
        <f>AB317</f>
        <v>6.62</v>
      </c>
      <c r="AC322" s="355">
        <f>AC317</f>
        <v>64869.8</v>
      </c>
      <c r="AD322" s="359">
        <f>I322+N322+S322+X322+AC322</f>
        <v>24992859.699999999</v>
      </c>
      <c r="AE322" s="364">
        <f>AE317</f>
        <v>1249.0499999999997</v>
      </c>
    </row>
    <row r="323" spans="1:32" ht="18" customHeight="1" thickBot="1" x14ac:dyDescent="0.3">
      <c r="A323" s="100"/>
      <c r="B323" s="299" t="s">
        <v>531</v>
      </c>
      <c r="C323" s="300"/>
      <c r="D323" s="352"/>
      <c r="E323" s="339"/>
      <c r="F323" s="323"/>
      <c r="G323" s="323"/>
      <c r="H323" s="322">
        <f>H320+H321</f>
        <v>835.24000000000012</v>
      </c>
      <c r="I323" s="340">
        <f>I320+I321</f>
        <v>16815879</v>
      </c>
      <c r="J323" s="347"/>
      <c r="K323" s="324"/>
      <c r="L323" s="324"/>
      <c r="M323" s="322">
        <f>M320+M321</f>
        <v>570.87999999999977</v>
      </c>
      <c r="N323" s="340">
        <f>N320+N321</f>
        <v>13808655.4</v>
      </c>
      <c r="O323" s="347"/>
      <c r="P323" s="324"/>
      <c r="Q323" s="324"/>
      <c r="R323" s="322">
        <f>R320+R321</f>
        <v>544.79999999999995</v>
      </c>
      <c r="S323" s="340">
        <f>S320+S321</f>
        <v>12176593</v>
      </c>
      <c r="T323" s="347"/>
      <c r="U323" s="324"/>
      <c r="V323" s="324"/>
      <c r="W323" s="322">
        <f>W320+W321</f>
        <v>8</v>
      </c>
      <c r="X323" s="340">
        <f>X320+X321</f>
        <v>590320</v>
      </c>
      <c r="Y323" s="347"/>
      <c r="Z323" s="324"/>
      <c r="AA323" s="324"/>
      <c r="AB323" s="330">
        <f>AB320+AB321</f>
        <v>0</v>
      </c>
      <c r="AC323" s="340">
        <f>AC320+AC321</f>
        <v>136653</v>
      </c>
      <c r="AD323" s="360">
        <f>AD320+AD321</f>
        <v>43528100.400000006</v>
      </c>
      <c r="AE323" s="365">
        <f>AE320+AE321</f>
        <v>1958.9199999999998</v>
      </c>
    </row>
    <row r="324" spans="1:32" ht="104.25" customHeight="1" thickBot="1" x14ac:dyDescent="0.3">
      <c r="AD324" s="89"/>
    </row>
    <row r="325" spans="1:32" ht="24" customHeight="1" x14ac:dyDescent="0.25">
      <c r="A325" s="234" t="s">
        <v>532</v>
      </c>
      <c r="B325" s="235"/>
      <c r="C325" s="235"/>
      <c r="D325" s="235"/>
      <c r="E325" s="235"/>
      <c r="F325" s="235"/>
      <c r="G325" s="236"/>
      <c r="I325" s="113" t="s">
        <v>533</v>
      </c>
      <c r="J325" s="114"/>
      <c r="K325" s="229" t="s">
        <v>534</v>
      </c>
      <c r="L325" s="229"/>
      <c r="M325" s="229"/>
      <c r="N325" s="229"/>
      <c r="O325" s="210"/>
      <c r="P325" s="115"/>
      <c r="Q325" s="127" t="s">
        <v>533</v>
      </c>
      <c r="R325" s="303" t="s">
        <v>535</v>
      </c>
      <c r="S325" s="303"/>
      <c r="T325" s="303"/>
      <c r="U325" s="303"/>
      <c r="V325" s="304"/>
    </row>
    <row r="326" spans="1:32" ht="45" customHeight="1" x14ac:dyDescent="0.25">
      <c r="A326" s="237"/>
      <c r="B326" s="238"/>
      <c r="C326" s="238"/>
      <c r="D326" s="238"/>
      <c r="E326" s="238"/>
      <c r="F326" s="238"/>
      <c r="G326" s="239"/>
      <c r="I326" s="219" t="s">
        <v>536</v>
      </c>
      <c r="J326" s="122"/>
      <c r="K326" s="243">
        <v>5170</v>
      </c>
      <c r="L326" s="243"/>
      <c r="M326" s="243"/>
      <c r="N326" s="243"/>
      <c r="O326" s="123"/>
      <c r="P326" s="111"/>
      <c r="Q326" s="124" t="s">
        <v>537</v>
      </c>
      <c r="R326" s="305">
        <f>AE195</f>
        <v>22393.317033636853</v>
      </c>
      <c r="S326" s="305"/>
      <c r="T326" s="125" t="s">
        <v>538</v>
      </c>
      <c r="U326" s="305">
        <f>AE236</f>
        <v>21703.094641146374</v>
      </c>
      <c r="V326" s="314"/>
    </row>
    <row r="327" spans="1:32" ht="45" customHeight="1" x14ac:dyDescent="0.25">
      <c r="A327" s="237"/>
      <c r="B327" s="238"/>
      <c r="C327" s="238"/>
      <c r="D327" s="238"/>
      <c r="E327" s="238"/>
      <c r="F327" s="238"/>
      <c r="G327" s="239"/>
      <c r="I327" s="219" t="s">
        <v>539</v>
      </c>
      <c r="J327" s="308" t="s">
        <v>540</v>
      </c>
      <c r="K327" s="308"/>
      <c r="L327" s="308"/>
      <c r="M327" s="308"/>
      <c r="N327" s="308"/>
      <c r="O327" s="309"/>
      <c r="P327" s="111"/>
      <c r="Q327" s="124" t="s">
        <v>541</v>
      </c>
      <c r="R327" s="305">
        <f>E7</f>
        <v>7290</v>
      </c>
      <c r="S327" s="305"/>
      <c r="T327" s="125" t="s">
        <v>542</v>
      </c>
      <c r="U327" s="305">
        <f>J196</f>
        <v>7490</v>
      </c>
      <c r="V327" s="314"/>
    </row>
    <row r="328" spans="1:32" ht="28.5" customHeight="1" thickBot="1" x14ac:dyDescent="0.3">
      <c r="A328" s="237"/>
      <c r="B328" s="238"/>
      <c r="C328" s="238"/>
      <c r="D328" s="238"/>
      <c r="E328" s="238"/>
      <c r="F328" s="238"/>
      <c r="G328" s="239"/>
      <c r="I328" s="116" t="s">
        <v>543</v>
      </c>
      <c r="J328" s="117"/>
      <c r="K328" s="244">
        <v>15000</v>
      </c>
      <c r="L328" s="244"/>
      <c r="M328" s="244"/>
      <c r="N328" s="244"/>
      <c r="O328" s="211"/>
      <c r="P328" s="118"/>
      <c r="Q328" s="212" t="s">
        <v>544</v>
      </c>
      <c r="R328" s="257">
        <v>1500</v>
      </c>
      <c r="S328" s="257"/>
      <c r="T328" s="126" t="s">
        <v>545</v>
      </c>
      <c r="U328" s="306">
        <v>500</v>
      </c>
      <c r="V328" s="307"/>
    </row>
    <row r="329" spans="1:32" ht="34.5" customHeight="1" thickBot="1" x14ac:dyDescent="0.3">
      <c r="A329" s="237"/>
      <c r="B329" s="238"/>
      <c r="C329" s="238"/>
      <c r="D329" s="238"/>
      <c r="E329" s="238"/>
      <c r="F329" s="238"/>
      <c r="G329" s="239"/>
      <c r="I329" s="245" t="s">
        <v>546</v>
      </c>
      <c r="J329" s="245"/>
      <c r="K329" s="245"/>
      <c r="L329" s="245"/>
      <c r="M329" s="245"/>
      <c r="N329" s="245"/>
      <c r="O329" s="245"/>
      <c r="P329" s="112"/>
      <c r="Q329" s="230" t="s">
        <v>547</v>
      </c>
      <c r="R329" s="230"/>
      <c r="S329" s="230"/>
      <c r="T329" s="230"/>
      <c r="U329" s="230"/>
      <c r="V329" s="230"/>
      <c r="X329" s="310" t="s">
        <v>548</v>
      </c>
      <c r="Y329" s="311"/>
      <c r="Z329" s="311"/>
      <c r="AA329" s="311"/>
      <c r="AB329" s="311"/>
      <c r="AC329" s="312"/>
    </row>
    <row r="330" spans="1:32" ht="53.25" customHeight="1" thickBot="1" x14ac:dyDescent="0.3">
      <c r="A330" s="237"/>
      <c r="B330" s="238"/>
      <c r="C330" s="238"/>
      <c r="D330" s="238"/>
      <c r="E330" s="238"/>
      <c r="F330" s="238"/>
      <c r="G330" s="239"/>
      <c r="H330" s="94"/>
      <c r="I330" s="206" t="s">
        <v>549</v>
      </c>
      <c r="J330" s="260">
        <f>(K326)*K328</f>
        <v>77550000</v>
      </c>
      <c r="K330" s="261"/>
      <c r="L330" s="261"/>
      <c r="M330" s="249" t="s">
        <v>550</v>
      </c>
      <c r="N330" s="249"/>
      <c r="O330" s="250"/>
      <c r="P330" s="91"/>
      <c r="Q330" s="207" t="s">
        <v>551</v>
      </c>
      <c r="R330" s="261">
        <v>0</v>
      </c>
      <c r="S330" s="261"/>
      <c r="T330" s="253" t="s">
        <v>552</v>
      </c>
      <c r="U330" s="253"/>
      <c r="V330" s="254"/>
      <c r="X330" s="222" t="s">
        <v>553</v>
      </c>
      <c r="Y330" s="261">
        <f>R330+J330</f>
        <v>77550000</v>
      </c>
      <c r="Z330" s="261"/>
      <c r="AA330" s="261"/>
      <c r="AB330" s="261"/>
      <c r="AC330" s="224"/>
    </row>
    <row r="331" spans="1:32" ht="51.75" customHeight="1" thickBot="1" x14ac:dyDescent="0.3">
      <c r="A331" s="237"/>
      <c r="B331" s="238"/>
      <c r="C331" s="238"/>
      <c r="D331" s="238"/>
      <c r="E331" s="238"/>
      <c r="F331" s="238"/>
      <c r="G331" s="239"/>
      <c r="H331" s="94"/>
      <c r="I331" s="102" t="s">
        <v>554</v>
      </c>
      <c r="J331" s="262">
        <v>30221939.640000001</v>
      </c>
      <c r="K331" s="263"/>
      <c r="L331" s="263"/>
      <c r="M331" s="251" t="s">
        <v>555</v>
      </c>
      <c r="N331" s="251"/>
      <c r="O331" s="252"/>
      <c r="P331" s="91"/>
      <c r="Q331" s="220" t="s">
        <v>556</v>
      </c>
      <c r="R331" s="263">
        <v>9558153.8100000005</v>
      </c>
      <c r="S331" s="263"/>
      <c r="T331" s="253" t="s">
        <v>557</v>
      </c>
      <c r="U331" s="253"/>
      <c r="V331" s="254"/>
      <c r="X331" s="223" t="s">
        <v>558</v>
      </c>
      <c r="Y331" s="263">
        <f>J331+R331</f>
        <v>39780093.450000003</v>
      </c>
      <c r="Z331" s="263"/>
      <c r="AA331" s="263"/>
      <c r="AB331" s="263"/>
      <c r="AC331" s="224"/>
    </row>
    <row r="332" spans="1:32" ht="54.75" customHeight="1" thickBot="1" x14ac:dyDescent="0.35">
      <c r="A332" s="237"/>
      <c r="B332" s="238"/>
      <c r="C332" s="238"/>
      <c r="D332" s="238"/>
      <c r="E332" s="238"/>
      <c r="F332" s="238"/>
      <c r="G332" s="239"/>
      <c r="I332" s="103" t="s">
        <v>559</v>
      </c>
      <c r="J332" s="247">
        <f>J331+J330</f>
        <v>107771939.64</v>
      </c>
      <c r="K332" s="248"/>
      <c r="L332" s="248"/>
      <c r="M332" s="249" t="s">
        <v>560</v>
      </c>
      <c r="N332" s="249"/>
      <c r="O332" s="250"/>
      <c r="P332" s="92"/>
      <c r="Q332" s="221" t="s">
        <v>561</v>
      </c>
      <c r="R332" s="264">
        <f>R330+R331</f>
        <v>9558153.8100000005</v>
      </c>
      <c r="S332" s="264"/>
      <c r="T332" s="255" t="s">
        <v>562</v>
      </c>
      <c r="U332" s="255"/>
      <c r="V332" s="256"/>
      <c r="X332" s="227" t="s">
        <v>563</v>
      </c>
      <c r="Y332" s="248">
        <f>J332+R332</f>
        <v>117330093.45</v>
      </c>
      <c r="Z332" s="248"/>
      <c r="AA332" s="248"/>
      <c r="AB332" s="248"/>
      <c r="AC332" s="228" t="s">
        <v>564</v>
      </c>
    </row>
    <row r="333" spans="1:32" ht="15.75" thickBot="1" x14ac:dyDescent="0.3">
      <c r="A333" s="237"/>
      <c r="B333" s="238"/>
      <c r="C333" s="238"/>
      <c r="D333" s="238"/>
      <c r="E333" s="238"/>
      <c r="F333" s="238"/>
      <c r="G333" s="239"/>
      <c r="Q333" s="101"/>
      <c r="R333" s="101"/>
      <c r="S333" s="101"/>
      <c r="X333" s="225"/>
      <c r="Y333" s="101"/>
      <c r="Z333" s="101"/>
      <c r="AC333" s="104"/>
    </row>
    <row r="334" spans="1:32" ht="40.5" customHeight="1" thickBot="1" x14ac:dyDescent="0.3">
      <c r="A334" s="237"/>
      <c r="B334" s="238"/>
      <c r="C334" s="238"/>
      <c r="D334" s="238"/>
      <c r="E334" s="238"/>
      <c r="F334" s="238"/>
      <c r="G334" s="239"/>
      <c r="I334" s="119" t="s">
        <v>565</v>
      </c>
      <c r="J334" s="265">
        <f>J332*1.21</f>
        <v>130404046.96439999</v>
      </c>
      <c r="K334" s="265"/>
      <c r="L334" s="265"/>
      <c r="M334" s="258" t="s">
        <v>566</v>
      </c>
      <c r="N334" s="258"/>
      <c r="O334" s="259"/>
      <c r="P334" s="93"/>
      <c r="Q334" s="119" t="s">
        <v>565</v>
      </c>
      <c r="R334" s="265">
        <f>R332*1.21</f>
        <v>11565366.110100001</v>
      </c>
      <c r="S334" s="265"/>
      <c r="T334" s="253" t="s">
        <v>567</v>
      </c>
      <c r="U334" s="253"/>
      <c r="V334" s="254"/>
      <c r="X334" s="119" t="s">
        <v>565</v>
      </c>
      <c r="Y334" s="265">
        <f>J334+R334</f>
        <v>141969413.07449999</v>
      </c>
      <c r="Z334" s="265"/>
      <c r="AA334" s="265"/>
      <c r="AB334" s="265"/>
      <c r="AC334" s="224" t="s">
        <v>568</v>
      </c>
    </row>
    <row r="335" spans="1:32" ht="30.75" customHeight="1" thickBot="1" x14ac:dyDescent="0.3">
      <c r="A335" s="237"/>
      <c r="B335" s="238"/>
      <c r="C335" s="238"/>
      <c r="D335" s="238"/>
      <c r="E335" s="238"/>
      <c r="F335" s="238"/>
      <c r="G335" s="239"/>
      <c r="I335" s="205" t="s">
        <v>569</v>
      </c>
      <c r="J335" s="313">
        <v>98850000</v>
      </c>
      <c r="K335" s="313"/>
      <c r="L335" s="313"/>
      <c r="M335" s="204" t="s">
        <v>570</v>
      </c>
      <c r="N335" s="203"/>
      <c r="O335" s="202"/>
      <c r="Q335" s="205" t="s">
        <v>569</v>
      </c>
      <c r="R335" s="313">
        <f>R332</f>
        <v>9558153.8100000005</v>
      </c>
      <c r="S335" s="313"/>
      <c r="T335" s="204" t="s">
        <v>570</v>
      </c>
      <c r="U335" s="203"/>
      <c r="V335" s="202"/>
      <c r="X335" s="205" t="s">
        <v>569</v>
      </c>
      <c r="Y335" s="313">
        <f>J335+R335</f>
        <v>108408153.81</v>
      </c>
      <c r="Z335" s="313"/>
      <c r="AA335" s="313"/>
      <c r="AB335" s="313"/>
      <c r="AC335" s="226" t="s">
        <v>570</v>
      </c>
    </row>
    <row r="336" spans="1:32" ht="31.5" customHeight="1" x14ac:dyDescent="0.25">
      <c r="A336" s="237"/>
      <c r="B336" s="238"/>
      <c r="C336" s="238"/>
      <c r="D336" s="238"/>
      <c r="E336" s="238"/>
      <c r="F336" s="238"/>
      <c r="G336" s="239"/>
      <c r="I336" s="231" t="s">
        <v>571</v>
      </c>
      <c r="J336" s="315">
        <f>J334-J335</f>
        <v>31554046.964399993</v>
      </c>
      <c r="K336" s="315"/>
      <c r="L336" s="315"/>
      <c r="M336" s="120"/>
      <c r="N336" s="120"/>
      <c r="O336" s="121"/>
      <c r="Q336" s="231" t="s">
        <v>572</v>
      </c>
      <c r="R336" s="315">
        <f>R334-R332</f>
        <v>2007212.3001000006</v>
      </c>
      <c r="S336" s="315"/>
      <c r="T336" s="109"/>
      <c r="U336" s="109"/>
      <c r="V336" s="110"/>
      <c r="X336" s="231" t="s">
        <v>572</v>
      </c>
      <c r="Y336" s="315">
        <f>J336+R336</f>
        <v>33561259.264499992</v>
      </c>
      <c r="Z336" s="315"/>
      <c r="AA336" s="315"/>
      <c r="AB336" s="109"/>
      <c r="AC336" s="110"/>
    </row>
    <row r="337" spans="1:29" ht="18.75" customHeight="1" x14ac:dyDescent="0.25">
      <c r="A337" s="237"/>
      <c r="B337" s="238"/>
      <c r="C337" s="238"/>
      <c r="D337" s="238"/>
      <c r="E337" s="238"/>
      <c r="F337" s="238"/>
      <c r="G337" s="239"/>
      <c r="I337" s="232"/>
      <c r="O337" s="104"/>
      <c r="Q337" s="232"/>
      <c r="V337" s="104"/>
      <c r="X337" s="232"/>
      <c r="Z337" s="1"/>
      <c r="AC337" s="104"/>
    </row>
    <row r="338" spans="1:29" ht="18.75" customHeight="1" x14ac:dyDescent="0.25">
      <c r="A338" s="237"/>
      <c r="B338" s="238"/>
      <c r="C338" s="238"/>
      <c r="D338" s="238"/>
      <c r="E338" s="238"/>
      <c r="F338" s="238"/>
      <c r="G338" s="239"/>
      <c r="I338" s="232"/>
      <c r="J338" s="93"/>
      <c r="K338" s="316" t="s">
        <v>573</v>
      </c>
      <c r="L338" s="316"/>
      <c r="M338" s="183">
        <v>22632107.329999998</v>
      </c>
      <c r="N338" s="105"/>
      <c r="O338" s="104"/>
      <c r="Q338" s="232"/>
      <c r="S338" s="183">
        <f>R334-R332</f>
        <v>2007212.3001000006</v>
      </c>
      <c r="T338" s="105" t="s">
        <v>573</v>
      </c>
      <c r="V338" s="104"/>
      <c r="X338" s="232"/>
      <c r="Z338" s="317">
        <f>M338+S338</f>
        <v>24639319.630099997</v>
      </c>
      <c r="AA338" s="317"/>
      <c r="AB338" s="105" t="s">
        <v>573</v>
      </c>
      <c r="AC338" s="104"/>
    </row>
    <row r="339" spans="1:29" ht="18.75" customHeight="1" x14ac:dyDescent="0.25">
      <c r="A339" s="237"/>
      <c r="B339" s="238"/>
      <c r="C339" s="238"/>
      <c r="D339" s="238"/>
      <c r="E339" s="238"/>
      <c r="F339" s="238"/>
      <c r="G339" s="239"/>
      <c r="I339" s="232"/>
      <c r="K339" t="s">
        <v>574</v>
      </c>
      <c r="M339" s="183">
        <v>8921939.6400000006</v>
      </c>
      <c r="O339" s="104"/>
      <c r="Q339" s="232"/>
      <c r="S339" s="183"/>
      <c r="V339" s="104"/>
      <c r="X339" s="232"/>
      <c r="Z339" s="317">
        <f>M339+S339</f>
        <v>8921939.6400000006</v>
      </c>
      <c r="AA339" s="317"/>
      <c r="AB339" t="s">
        <v>574</v>
      </c>
      <c r="AC339" s="104"/>
    </row>
    <row r="340" spans="1:29" ht="19.5" customHeight="1" thickBot="1" x14ac:dyDescent="0.3">
      <c r="A340" s="240"/>
      <c r="B340" s="241"/>
      <c r="C340" s="241"/>
      <c r="D340" s="241"/>
      <c r="E340" s="241"/>
      <c r="F340" s="241"/>
      <c r="G340" s="242"/>
      <c r="I340" s="233"/>
      <c r="J340" s="108"/>
      <c r="K340" s="246"/>
      <c r="L340" s="246"/>
      <c r="M340" s="201"/>
      <c r="N340" s="106"/>
      <c r="O340" s="107"/>
      <c r="Q340" s="233"/>
      <c r="R340" s="108"/>
      <c r="S340" s="201"/>
      <c r="T340" s="106"/>
      <c r="U340" s="108"/>
      <c r="V340" s="107"/>
      <c r="X340" s="233"/>
      <c r="Y340" s="108"/>
      <c r="Z340" s="201"/>
      <c r="AA340" s="106"/>
      <c r="AB340" s="108"/>
      <c r="AC340" s="107"/>
    </row>
    <row r="343" spans="1:29" x14ac:dyDescent="0.25">
      <c r="N343"/>
    </row>
    <row r="344" spans="1:29" x14ac:dyDescent="0.25">
      <c r="K344" s="2"/>
      <c r="L344" s="213"/>
      <c r="M344" s="214"/>
      <c r="N344" s="215"/>
      <c r="S344" s="216"/>
    </row>
    <row r="345" spans="1:29" x14ac:dyDescent="0.25">
      <c r="K345" s="2"/>
      <c r="L345" s="2"/>
      <c r="N345" s="215"/>
      <c r="S345" s="216"/>
      <c r="X345" s="318"/>
      <c r="Y345" s="318"/>
    </row>
  </sheetData>
  <mergeCells count="75">
    <mergeCell ref="Z338:AA338"/>
    <mergeCell ref="Z339:AA339"/>
    <mergeCell ref="X345:Y345"/>
    <mergeCell ref="R327:S327"/>
    <mergeCell ref="U327:V327"/>
    <mergeCell ref="J327:O327"/>
    <mergeCell ref="X329:AC329"/>
    <mergeCell ref="X336:X340"/>
    <mergeCell ref="Y335:AB335"/>
    <mergeCell ref="U326:V326"/>
    <mergeCell ref="Y334:AB334"/>
    <mergeCell ref="Y332:AB332"/>
    <mergeCell ref="Y331:AB331"/>
    <mergeCell ref="Y330:AB330"/>
    <mergeCell ref="Y336:AA336"/>
    <mergeCell ref="J335:L335"/>
    <mergeCell ref="R335:S335"/>
    <mergeCell ref="R336:S336"/>
    <mergeCell ref="J336:L336"/>
    <mergeCell ref="K338:L338"/>
    <mergeCell ref="J334:L334"/>
    <mergeCell ref="T330:V330"/>
    <mergeCell ref="R325:V325"/>
    <mergeCell ref="R326:S326"/>
    <mergeCell ref="U328:V328"/>
    <mergeCell ref="B323:D323"/>
    <mergeCell ref="B322:D322"/>
    <mergeCell ref="B321:D321"/>
    <mergeCell ref="B320:D320"/>
    <mergeCell ref="A7:D7"/>
    <mergeCell ref="B194:C194"/>
    <mergeCell ref="B235:C235"/>
    <mergeCell ref="B319:D319"/>
    <mergeCell ref="B5:B6"/>
    <mergeCell ref="C5:C6"/>
    <mergeCell ref="D5:D6"/>
    <mergeCell ref="A196:D196"/>
    <mergeCell ref="B195:AC195"/>
    <mergeCell ref="E319:I319"/>
    <mergeCell ref="J319:N319"/>
    <mergeCell ref="O319:S319"/>
    <mergeCell ref="T319:X319"/>
    <mergeCell ref="Y319:AC319"/>
    <mergeCell ref="B237:AC237"/>
    <mergeCell ref="B1:AC2"/>
    <mergeCell ref="B4:AC4"/>
    <mergeCell ref="E5:I5"/>
    <mergeCell ref="J5:N5"/>
    <mergeCell ref="O5:S5"/>
    <mergeCell ref="T5:X5"/>
    <mergeCell ref="Y5:AC5"/>
    <mergeCell ref="M334:O334"/>
    <mergeCell ref="T334:V334"/>
    <mergeCell ref="J330:L330"/>
    <mergeCell ref="J331:L331"/>
    <mergeCell ref="R330:S330"/>
    <mergeCell ref="R331:S331"/>
    <mergeCell ref="R332:S332"/>
    <mergeCell ref="R334:S334"/>
    <mergeCell ref="K325:N325"/>
    <mergeCell ref="Q329:V329"/>
    <mergeCell ref="I336:I340"/>
    <mergeCell ref="Q336:Q340"/>
    <mergeCell ref="A325:G340"/>
    <mergeCell ref="K326:N326"/>
    <mergeCell ref="K328:N328"/>
    <mergeCell ref="I329:O329"/>
    <mergeCell ref="K340:L340"/>
    <mergeCell ref="J332:L332"/>
    <mergeCell ref="M330:O330"/>
    <mergeCell ref="M331:O331"/>
    <mergeCell ref="M332:O332"/>
    <mergeCell ref="T331:V331"/>
    <mergeCell ref="T332:V332"/>
    <mergeCell ref="R328:S328"/>
  </mergeCells>
  <phoneticPr fontId="12" type="noConversion"/>
  <pageMargins left="0.25" right="0.25" top="0.75" bottom="0.75" header="0.3" footer="0.3"/>
  <pageSetup paperSize="8" scale="50" fitToHeight="0" orientation="landscape" r:id="rId1"/>
  <rowBreaks count="2" manualBreakCount="2">
    <brk id="100" max="30" man="1"/>
    <brk id="199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23C8-52D4-4A48-8212-E0D37D586EAE}">
  <dimension ref="C5:E10"/>
  <sheetViews>
    <sheetView workbookViewId="0">
      <selection activeCell="E6" sqref="E6"/>
    </sheetView>
  </sheetViews>
  <sheetFormatPr defaultRowHeight="15" x14ac:dyDescent="0.25"/>
  <sheetData>
    <row r="5" spans="3:5" x14ac:dyDescent="0.25">
      <c r="C5">
        <v>5</v>
      </c>
    </row>
    <row r="6" spans="3:5" x14ac:dyDescent="0.25">
      <c r="D6">
        <v>21</v>
      </c>
      <c r="E6">
        <f>D6*C5</f>
        <v>105</v>
      </c>
    </row>
    <row r="7" spans="3:5" x14ac:dyDescent="0.25">
      <c r="D7">
        <v>22</v>
      </c>
    </row>
    <row r="8" spans="3:5" x14ac:dyDescent="0.25">
      <c r="D8">
        <v>25</v>
      </c>
    </row>
    <row r="9" spans="3:5" x14ac:dyDescent="0.25">
      <c r="D9">
        <v>30</v>
      </c>
    </row>
    <row r="10" spans="3:5" x14ac:dyDescent="0.25">
      <c r="D10">
        <v>40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a576cd-a65c-4230-87f2-a90e58a4e3cf" xsi:nil="true"/>
    <lcf76f155ced4ddcb4097134ff3c332f xmlns="e1b2e64e-2717-4be6-aecd-c8cc6d0c43be">
      <Terms xmlns="http://schemas.microsoft.com/office/infopath/2007/PartnerControls"/>
    </lcf76f155ced4ddcb4097134ff3c332f>
    <Popis xmlns="1ba576cd-a65c-4230-87f2-a90e58a4e3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9A4C238E5C814D8A72F1FCD33973B2" ma:contentTypeVersion="20" ma:contentTypeDescription="Vytvoří nový dokument" ma:contentTypeScope="" ma:versionID="0721aaa17fb662ef525d86a4d9207ceb">
  <xsd:schema xmlns:xsd="http://www.w3.org/2001/XMLSchema" xmlns:xs="http://www.w3.org/2001/XMLSchema" xmlns:p="http://schemas.microsoft.com/office/2006/metadata/properties" xmlns:ns2="1ba576cd-a65c-4230-87f2-a90e58a4e3cf" xmlns:ns3="e1b2e64e-2717-4be6-aecd-c8cc6d0c43be" targetNamespace="http://schemas.microsoft.com/office/2006/metadata/properties" ma:root="true" ma:fieldsID="b89476fe593ab8a5750ab4090ed3b90e" ns2:_="" ns3:_="">
    <xsd:import namespace="1ba576cd-a65c-4230-87f2-a90e58a4e3cf"/>
    <xsd:import namespace="e1b2e64e-2717-4be6-aecd-c8cc6d0c43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Popi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576cd-a65c-4230-87f2-a90e58a4e3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Popis" ma:index="16" nillable="true" ma:displayName="Popis" ma:format="Dropdown" ma:internalName="Popis">
      <xsd:simpleType>
        <xsd:restriction base="dms:Text">
          <xsd:maxLength value="255"/>
        </xsd:restriction>
      </xsd:simpleType>
    </xsd:element>
    <xsd:element name="TaxCatchAll" ma:index="23" nillable="true" ma:displayName="Taxonomy Catch All Column" ma:hidden="true" ma:list="{2984b026-0645-48b3-904c-e2b070f4f20c}" ma:internalName="TaxCatchAll" ma:showField="CatchAllData" ma:web="1ba576cd-a65c-4230-87f2-a90e58a4e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2e64e-2717-4be6-aecd-c8cc6d0c4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137D5-6D20-4E94-94CF-6A12AFC4AA47}">
  <ds:schemaRefs>
    <ds:schemaRef ds:uri="http://schemas.microsoft.com/office/2006/metadata/properties"/>
    <ds:schemaRef ds:uri="http://schemas.microsoft.com/office/infopath/2007/PartnerControls"/>
    <ds:schemaRef ds:uri="1ba576cd-a65c-4230-87f2-a90e58a4e3cf"/>
    <ds:schemaRef ds:uri="e1b2e64e-2717-4be6-aecd-c8cc6d0c43be"/>
  </ds:schemaRefs>
</ds:datastoreItem>
</file>

<file path=customXml/itemProps2.xml><?xml version="1.0" encoding="utf-8"?>
<ds:datastoreItem xmlns:ds="http://schemas.openxmlformats.org/officeDocument/2006/customXml" ds:itemID="{21618219-912D-43DE-A788-5E0ED791A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576cd-a65c-4230-87f2-a90e58a4e3cf"/>
    <ds:schemaRef ds:uri="e1b2e64e-2717-4be6-aecd-c8cc6d0c43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4DAA2-DA1F-4A06-8787-4EE29CDCD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Propočet cen - indik3</vt:lpstr>
      <vt:lpstr>List1</vt:lpstr>
      <vt:lpstr>'Propočet cen - indik3'!Oblast_tisku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Dvořák Aleš</dc:creator>
  <cp:keywords/>
  <dc:description/>
  <cp:lastModifiedBy>Vačkářová Romana</cp:lastModifiedBy>
  <cp:revision/>
  <cp:lastPrinted>2023-10-04T12:28:56Z</cp:lastPrinted>
  <dcterms:created xsi:type="dcterms:W3CDTF">2023-05-12T10:25:40Z</dcterms:created>
  <dcterms:modified xsi:type="dcterms:W3CDTF">2023-10-04T12:31:25Z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0x010100639A4C238E5C814D8A72F1FCD33973B2</vt:lpwstr>
  </property>
  <property fmtid="{D5CDD505-2E9C-101B-9397-08002B2CF9AE}" pid="3" name="MediaServiceImageTags">
    <vt:lpwstr/>
  </property>
</Properties>
</file>